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31298E95-6B32-4D85-8850-3EB63FAA0A16}" xr6:coauthVersionLast="31" xr6:coauthVersionMax="31" xr10:uidLastSave="{00000000-0000-0000-0000-000000000000}"/>
  <bookViews>
    <workbookView xWindow="0" yWindow="0" windowWidth="21570" windowHeight="9450" xr2:uid="{00000000-000D-0000-FFFF-FFFF00000000}"/>
  </bookViews>
  <sheets>
    <sheet name="Data" sheetId="2" r:id="rId1"/>
    <sheet name="State Data" sheetId="4" r:id="rId2"/>
    <sheet name="State Data_Summ1" sheetId="14" r:id="rId3"/>
    <sheet name="Region Data" sheetId="7" r:id="rId4"/>
  </sheets>
  <calcPr calcId="179017"/>
</workbook>
</file>

<file path=xl/calcChain.xml><?xml version="1.0" encoding="utf-8"?>
<calcChain xmlns="http://schemas.openxmlformats.org/spreadsheetml/2006/main">
  <c r="V27" i="14" l="1"/>
  <c r="V26" i="14"/>
  <c r="V25" i="14"/>
  <c r="V22" i="14"/>
  <c r="V21" i="14"/>
  <c r="V20" i="14"/>
  <c r="V19" i="14"/>
  <c r="V18" i="14"/>
  <c r="V17" i="14"/>
  <c r="V16" i="14"/>
  <c r="V15" i="14"/>
  <c r="V14" i="14"/>
  <c r="V13" i="14"/>
  <c r="V12" i="14"/>
  <c r="V11" i="14"/>
  <c r="V10" i="14"/>
  <c r="V9" i="14"/>
  <c r="V6" i="14"/>
  <c r="V5" i="14"/>
  <c r="V4" i="14"/>
  <c r="U27" i="14"/>
  <c r="U26" i="14"/>
  <c r="U25" i="14"/>
  <c r="U22" i="14"/>
  <c r="U21" i="14"/>
  <c r="U20" i="14"/>
  <c r="U19" i="14"/>
  <c r="U18" i="14"/>
  <c r="U17" i="14"/>
  <c r="U16" i="14"/>
  <c r="U15" i="14"/>
  <c r="U14" i="14"/>
  <c r="U13" i="14"/>
  <c r="U12" i="14"/>
  <c r="U11" i="14"/>
  <c r="U10" i="14"/>
  <c r="U9" i="14"/>
  <c r="U6" i="14"/>
  <c r="U5" i="14"/>
  <c r="T27" i="14"/>
  <c r="T26" i="14"/>
  <c r="T25" i="14"/>
  <c r="T22" i="14"/>
  <c r="T21" i="14"/>
  <c r="T20" i="14"/>
  <c r="T19" i="14"/>
  <c r="T18" i="14"/>
  <c r="T17" i="14"/>
  <c r="T16" i="14"/>
  <c r="T15" i="14"/>
  <c r="T14" i="14"/>
  <c r="T13" i="14"/>
  <c r="T12" i="14"/>
  <c r="T11" i="14"/>
  <c r="T10" i="14"/>
  <c r="T9" i="14"/>
  <c r="T6" i="14"/>
  <c r="T5" i="14"/>
  <c r="S27" i="14"/>
  <c r="S26" i="14"/>
  <c r="S25" i="14"/>
  <c r="S22" i="14"/>
  <c r="S21" i="14"/>
  <c r="S20" i="14"/>
  <c r="S19" i="14"/>
  <c r="S18" i="14"/>
  <c r="S17" i="14"/>
  <c r="S16" i="14"/>
  <c r="S15" i="14"/>
  <c r="S14" i="14"/>
  <c r="S13" i="14"/>
  <c r="S12" i="14"/>
  <c r="S11" i="14"/>
  <c r="S10" i="14"/>
  <c r="S9" i="14"/>
  <c r="S6" i="14"/>
  <c r="S5" i="14"/>
  <c r="R27" i="14"/>
  <c r="R26" i="14"/>
  <c r="R25" i="14"/>
  <c r="R22" i="14"/>
  <c r="R21" i="14"/>
  <c r="R20" i="14"/>
  <c r="R19" i="14"/>
  <c r="R18" i="14"/>
  <c r="R17" i="14"/>
  <c r="R16" i="14"/>
  <c r="R15" i="14"/>
  <c r="R14" i="14"/>
  <c r="R13" i="14"/>
  <c r="R12" i="14"/>
  <c r="R11" i="14"/>
  <c r="R10" i="14"/>
  <c r="R9" i="14"/>
  <c r="R6" i="14"/>
  <c r="R5" i="14"/>
  <c r="R4" i="14"/>
  <c r="Q27" i="14"/>
  <c r="Q26" i="14"/>
  <c r="Q25" i="14"/>
  <c r="Q22" i="14"/>
  <c r="Q21" i="14"/>
  <c r="Q20" i="14"/>
  <c r="Q19" i="14"/>
  <c r="Q18" i="14"/>
  <c r="Q17" i="14"/>
  <c r="Q16" i="14"/>
  <c r="Q15" i="14"/>
  <c r="Q14" i="14"/>
  <c r="Q13" i="14"/>
  <c r="Q12" i="14"/>
  <c r="Q11" i="14"/>
  <c r="Q10" i="14"/>
  <c r="Q9" i="14"/>
  <c r="Q6" i="14"/>
  <c r="Q5" i="14"/>
  <c r="Q4" i="14" s="1"/>
  <c r="P27" i="14"/>
  <c r="P26" i="14"/>
  <c r="P25" i="14"/>
  <c r="P22" i="14"/>
  <c r="P21" i="14"/>
  <c r="P20" i="14"/>
  <c r="P19" i="14"/>
  <c r="P18" i="14"/>
  <c r="P17" i="14"/>
  <c r="P16" i="14"/>
  <c r="P15" i="14"/>
  <c r="P14" i="14"/>
  <c r="P13" i="14"/>
  <c r="P12" i="14"/>
  <c r="P11" i="14"/>
  <c r="P10" i="14"/>
  <c r="P9" i="14"/>
  <c r="P6" i="14"/>
  <c r="P4" i="14" s="1"/>
  <c r="P5" i="14"/>
  <c r="O27" i="14"/>
  <c r="O26" i="14"/>
  <c r="O25" i="14"/>
  <c r="O22" i="14"/>
  <c r="O21" i="14"/>
  <c r="O20" i="14"/>
  <c r="O19" i="14"/>
  <c r="O18" i="14"/>
  <c r="O17" i="14"/>
  <c r="O16" i="14"/>
  <c r="O15" i="14"/>
  <c r="O14" i="14"/>
  <c r="O13" i="14"/>
  <c r="O12" i="14"/>
  <c r="O11" i="14"/>
  <c r="O10" i="14"/>
  <c r="O9" i="14"/>
  <c r="O6" i="14"/>
  <c r="O5" i="14"/>
  <c r="N27" i="14"/>
  <c r="N26" i="14"/>
  <c r="N25" i="14"/>
  <c r="N22" i="14"/>
  <c r="N21" i="14"/>
  <c r="N20" i="14"/>
  <c r="N19" i="14"/>
  <c r="N18" i="14"/>
  <c r="N17" i="14"/>
  <c r="N16" i="14"/>
  <c r="N15" i="14"/>
  <c r="N14" i="14"/>
  <c r="N13" i="14"/>
  <c r="N12" i="14"/>
  <c r="N11" i="14"/>
  <c r="N10" i="14"/>
  <c r="N9" i="14"/>
  <c r="N6" i="14"/>
  <c r="N5" i="14"/>
  <c r="N4" i="14" s="1"/>
  <c r="M27" i="14"/>
  <c r="M26" i="14"/>
  <c r="M25" i="14"/>
  <c r="M22" i="14"/>
  <c r="M21" i="14"/>
  <c r="M20" i="14"/>
  <c r="M19" i="14"/>
  <c r="M18" i="14"/>
  <c r="M17" i="14"/>
  <c r="M16" i="14"/>
  <c r="M15" i="14"/>
  <c r="M14" i="14"/>
  <c r="M13" i="14"/>
  <c r="M12" i="14"/>
  <c r="M11" i="14"/>
  <c r="M10" i="14"/>
  <c r="M9" i="14"/>
  <c r="M6" i="14"/>
  <c r="M5" i="14"/>
  <c r="L27" i="14"/>
  <c r="L26" i="14"/>
  <c r="L25" i="14"/>
  <c r="L22" i="14"/>
  <c r="L21" i="14"/>
  <c r="L20" i="14"/>
  <c r="L19" i="14"/>
  <c r="L18" i="14"/>
  <c r="L17" i="14"/>
  <c r="L16" i="14"/>
  <c r="L15" i="14"/>
  <c r="L14" i="14"/>
  <c r="L13" i="14"/>
  <c r="L12" i="14"/>
  <c r="L11" i="14"/>
  <c r="L10" i="14"/>
  <c r="L9" i="14"/>
  <c r="L6" i="14"/>
  <c r="L5" i="14"/>
  <c r="K27" i="14"/>
  <c r="K26" i="14"/>
  <c r="K25" i="14"/>
  <c r="K22" i="14"/>
  <c r="K21" i="14"/>
  <c r="K20" i="14"/>
  <c r="K19" i="14"/>
  <c r="K18" i="14"/>
  <c r="K17" i="14"/>
  <c r="K16" i="14"/>
  <c r="K15" i="14"/>
  <c r="K14" i="14"/>
  <c r="K13" i="14"/>
  <c r="K12" i="14"/>
  <c r="K11" i="14"/>
  <c r="K10" i="14"/>
  <c r="K9" i="14"/>
  <c r="K6" i="14"/>
  <c r="K5" i="14"/>
  <c r="J27" i="14"/>
  <c r="J26" i="14"/>
  <c r="J25" i="14"/>
  <c r="J22" i="14"/>
  <c r="J21" i="14"/>
  <c r="J20" i="14"/>
  <c r="J19" i="14"/>
  <c r="J18" i="14"/>
  <c r="J17" i="14"/>
  <c r="J16" i="14"/>
  <c r="J15" i="14"/>
  <c r="J14" i="14"/>
  <c r="J13" i="14"/>
  <c r="J12" i="14"/>
  <c r="J11" i="14"/>
  <c r="J10" i="14"/>
  <c r="J9" i="14"/>
  <c r="J6" i="14"/>
  <c r="J5" i="14"/>
  <c r="J4" i="14" s="1"/>
  <c r="I27" i="14"/>
  <c r="I26" i="14"/>
  <c r="I25" i="14"/>
  <c r="I22" i="14"/>
  <c r="I21" i="14"/>
  <c r="I20" i="14"/>
  <c r="I19" i="14"/>
  <c r="I18" i="14"/>
  <c r="I17" i="14"/>
  <c r="I16" i="14"/>
  <c r="I15" i="14"/>
  <c r="I14" i="14"/>
  <c r="I13" i="14"/>
  <c r="I12" i="14"/>
  <c r="I11" i="14"/>
  <c r="I10" i="14"/>
  <c r="I9" i="14"/>
  <c r="I6" i="14"/>
  <c r="I4" i="14" s="1"/>
  <c r="I5" i="14"/>
  <c r="H27" i="14"/>
  <c r="H26" i="14"/>
  <c r="H25" i="14"/>
  <c r="H22" i="14"/>
  <c r="H21" i="14"/>
  <c r="H20" i="14"/>
  <c r="H19" i="14"/>
  <c r="H18" i="14"/>
  <c r="H17" i="14"/>
  <c r="H16" i="14"/>
  <c r="H15" i="14"/>
  <c r="H14" i="14"/>
  <c r="H13" i="14"/>
  <c r="H12" i="14"/>
  <c r="H11" i="14"/>
  <c r="H10" i="14"/>
  <c r="H9" i="14"/>
  <c r="H6" i="14"/>
  <c r="H5" i="14"/>
  <c r="G27" i="14"/>
  <c r="G26" i="14"/>
  <c r="G25" i="14"/>
  <c r="G22" i="14"/>
  <c r="G21" i="14"/>
  <c r="G20" i="14"/>
  <c r="G19" i="14"/>
  <c r="G18" i="14"/>
  <c r="G17" i="14"/>
  <c r="G16" i="14"/>
  <c r="G15" i="14"/>
  <c r="G14" i="14"/>
  <c r="G13" i="14"/>
  <c r="G12" i="14"/>
  <c r="G11" i="14"/>
  <c r="G10" i="14"/>
  <c r="G9" i="14"/>
  <c r="G6" i="14"/>
  <c r="G5" i="14"/>
  <c r="F27" i="14"/>
  <c r="F26" i="14"/>
  <c r="F25" i="14"/>
  <c r="F22" i="14"/>
  <c r="F21" i="14"/>
  <c r="F20" i="14"/>
  <c r="F19" i="14"/>
  <c r="F18" i="14"/>
  <c r="F17" i="14"/>
  <c r="F16" i="14"/>
  <c r="F15" i="14"/>
  <c r="F14" i="14"/>
  <c r="F13" i="14"/>
  <c r="F12" i="14"/>
  <c r="F11" i="14"/>
  <c r="F10" i="14"/>
  <c r="F9" i="14"/>
  <c r="F6" i="14"/>
  <c r="F5" i="14"/>
  <c r="E27" i="14"/>
  <c r="E26" i="14"/>
  <c r="E25" i="14"/>
  <c r="E22" i="14"/>
  <c r="E21" i="14"/>
  <c r="E20" i="14"/>
  <c r="E19" i="14"/>
  <c r="E18" i="14"/>
  <c r="E17" i="14"/>
  <c r="E16" i="14"/>
  <c r="E15" i="14"/>
  <c r="E14" i="14"/>
  <c r="E13" i="14"/>
  <c r="E12" i="14"/>
  <c r="E11" i="14"/>
  <c r="E10" i="14"/>
  <c r="E9" i="14"/>
  <c r="E6" i="14"/>
  <c r="E5" i="14"/>
  <c r="D27" i="14"/>
  <c r="D26" i="14"/>
  <c r="D25" i="14"/>
  <c r="D22" i="14"/>
  <c r="D21" i="14"/>
  <c r="D20" i="14"/>
  <c r="D19" i="14"/>
  <c r="D18" i="14"/>
  <c r="D17" i="14"/>
  <c r="D16" i="14"/>
  <c r="D15" i="14"/>
  <c r="D14" i="14"/>
  <c r="D13" i="14"/>
  <c r="D12" i="14"/>
  <c r="D11" i="14"/>
  <c r="D10" i="14"/>
  <c r="D9" i="14"/>
  <c r="D6" i="14"/>
  <c r="D5" i="14"/>
  <c r="C27" i="14"/>
  <c r="C26" i="14"/>
  <c r="C25" i="14"/>
  <c r="C22" i="14"/>
  <c r="C21" i="14"/>
  <c r="C20" i="14"/>
  <c r="C19" i="14"/>
  <c r="C18" i="14"/>
  <c r="C17" i="14"/>
  <c r="C16" i="14"/>
  <c r="C15" i="14"/>
  <c r="C14" i="14"/>
  <c r="C13" i="14"/>
  <c r="C12" i="14"/>
  <c r="C11" i="14"/>
  <c r="C10" i="14"/>
  <c r="C9" i="14"/>
  <c r="C6" i="14"/>
  <c r="C5" i="14"/>
  <c r="U4" i="14" l="1"/>
  <c r="T4" i="14"/>
  <c r="S4" i="14"/>
  <c r="O4" i="14"/>
  <c r="M4" i="14"/>
  <c r="L4" i="14"/>
  <c r="K4" i="14"/>
  <c r="H4" i="14"/>
  <c r="G4" i="14"/>
  <c r="F4" i="14"/>
  <c r="E4" i="14"/>
  <c r="D4" i="14"/>
  <c r="C4" i="14"/>
  <c r="U10" i="7"/>
  <c r="T10" i="7"/>
  <c r="S10" i="7"/>
  <c r="R10" i="7"/>
  <c r="Q10" i="7"/>
  <c r="P10" i="7"/>
  <c r="O10" i="7"/>
  <c r="N10" i="7"/>
  <c r="M10" i="7"/>
  <c r="L10" i="7"/>
  <c r="K10" i="7"/>
  <c r="J10" i="7"/>
  <c r="I10" i="7"/>
  <c r="H10" i="7"/>
  <c r="G10" i="7"/>
  <c r="F10" i="7"/>
  <c r="E10" i="7"/>
  <c r="D10" i="7"/>
  <c r="C10" i="7"/>
  <c r="B10" i="7"/>
  <c r="U9" i="7"/>
  <c r="T9" i="7"/>
  <c r="S9" i="7"/>
  <c r="R9" i="7"/>
  <c r="Q9" i="7"/>
  <c r="P9" i="7"/>
  <c r="O9" i="7"/>
  <c r="N9" i="7"/>
  <c r="M9" i="7"/>
  <c r="L9" i="7"/>
  <c r="K9" i="7"/>
  <c r="J9" i="7"/>
  <c r="I9" i="7"/>
  <c r="H9" i="7"/>
  <c r="G9" i="7"/>
  <c r="F9" i="7"/>
  <c r="E9" i="7"/>
  <c r="D9" i="7"/>
  <c r="C9" i="7"/>
  <c r="B9" i="7"/>
  <c r="U8" i="7"/>
  <c r="T8" i="7"/>
  <c r="S8" i="7"/>
  <c r="R8" i="7"/>
  <c r="Q8" i="7"/>
  <c r="P8" i="7"/>
  <c r="O8" i="7"/>
  <c r="N8" i="7"/>
  <c r="M8" i="7"/>
  <c r="L8" i="7"/>
  <c r="K8" i="7"/>
  <c r="J8" i="7"/>
  <c r="I8" i="7"/>
  <c r="H8" i="7"/>
  <c r="G8" i="7"/>
  <c r="F8" i="7"/>
  <c r="E8" i="7"/>
  <c r="D8" i="7"/>
  <c r="C8" i="7"/>
  <c r="B8" i="7"/>
  <c r="U7" i="7"/>
  <c r="T7" i="7"/>
  <c r="S7" i="7"/>
  <c r="R7" i="7"/>
  <c r="Q7" i="7"/>
  <c r="P7" i="7"/>
  <c r="O7" i="7"/>
  <c r="N7" i="7"/>
  <c r="M7" i="7"/>
  <c r="L7" i="7"/>
  <c r="K7" i="7"/>
  <c r="J7" i="7"/>
  <c r="I7" i="7"/>
  <c r="H7" i="7"/>
  <c r="G7" i="7"/>
  <c r="F7" i="7"/>
  <c r="E7" i="7"/>
  <c r="D7" i="7"/>
  <c r="C7" i="7"/>
  <c r="B7" i="7"/>
  <c r="U6" i="7"/>
  <c r="T6" i="7"/>
  <c r="S6" i="7"/>
  <c r="R6" i="7"/>
  <c r="Q6" i="7"/>
  <c r="P6" i="7"/>
  <c r="O6" i="7"/>
  <c r="N6" i="7"/>
  <c r="M6" i="7"/>
  <c r="L6" i="7"/>
  <c r="K6" i="7"/>
  <c r="J6" i="7"/>
  <c r="I6" i="7"/>
  <c r="H6" i="7"/>
  <c r="G6" i="7"/>
  <c r="F6" i="7"/>
  <c r="E6" i="7"/>
  <c r="D6" i="7"/>
  <c r="C6" i="7"/>
  <c r="B6" i="7"/>
  <c r="U5" i="7"/>
  <c r="T5" i="7"/>
  <c r="S5" i="7"/>
  <c r="R5" i="7"/>
  <c r="Q5" i="7"/>
  <c r="P5" i="7"/>
  <c r="O5" i="7"/>
  <c r="N5" i="7"/>
  <c r="M5" i="7"/>
  <c r="L5" i="7"/>
  <c r="K5" i="7"/>
  <c r="J5" i="7"/>
  <c r="I5" i="7"/>
  <c r="H5" i="7"/>
  <c r="G5" i="7"/>
  <c r="F5" i="7"/>
  <c r="E5" i="7"/>
  <c r="D5" i="7"/>
  <c r="C5" i="7"/>
  <c r="B5" i="7"/>
  <c r="U4" i="7"/>
  <c r="T4" i="7"/>
  <c r="S4" i="7"/>
  <c r="R4" i="7"/>
  <c r="Q4" i="7"/>
  <c r="P4" i="7"/>
  <c r="O4" i="7"/>
  <c r="N4" i="7"/>
  <c r="M4" i="7"/>
  <c r="L4" i="7"/>
  <c r="K4" i="7"/>
  <c r="J4" i="7"/>
  <c r="I4" i="7"/>
  <c r="H4" i="7"/>
  <c r="G4" i="7"/>
  <c r="F4" i="7"/>
  <c r="E4" i="7"/>
  <c r="D4" i="7"/>
  <c r="C4" i="7"/>
  <c r="B4" i="7"/>
  <c r="U3" i="7"/>
  <c r="T3" i="7"/>
  <c r="S3" i="7"/>
  <c r="R3" i="7"/>
  <c r="Q3" i="7"/>
  <c r="P3" i="7"/>
  <c r="O3" i="7"/>
  <c r="N3" i="7"/>
  <c r="M3" i="7"/>
  <c r="L3" i="7"/>
  <c r="K3" i="7"/>
  <c r="J3" i="7"/>
  <c r="I3" i="7"/>
  <c r="H3" i="7"/>
  <c r="G3" i="7"/>
  <c r="F3" i="7"/>
  <c r="E3" i="7"/>
  <c r="D3" i="7"/>
  <c r="C3" i="7"/>
  <c r="B3" i="7"/>
  <c r="U2" i="7"/>
  <c r="T2" i="7"/>
  <c r="S2" i="7"/>
  <c r="R2" i="7"/>
  <c r="Q2" i="7"/>
  <c r="P2" i="7"/>
  <c r="O2" i="7"/>
  <c r="N2" i="7"/>
  <c r="M2" i="7"/>
  <c r="L2" i="7"/>
  <c r="K2" i="7"/>
  <c r="J2" i="7"/>
  <c r="I2" i="7"/>
  <c r="H2" i="7"/>
  <c r="G2" i="7"/>
  <c r="F2" i="7"/>
  <c r="E2" i="7"/>
  <c r="D2" i="7"/>
  <c r="C2" i="7"/>
  <c r="B2" i="7"/>
  <c r="B14" i="7" l="1"/>
  <c r="B15" i="7"/>
  <c r="B16" i="7"/>
  <c r="B17" i="7"/>
  <c r="B18" i="7"/>
  <c r="B19" i="7"/>
  <c r="B20" i="7"/>
  <c r="B21" i="7"/>
  <c r="B1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J. Zappe</author>
  </authors>
  <commentList>
    <comment ref="A1" authorId="0" shapeId="0" xr:uid="{00000000-0006-0000-0100-000001000000}">
      <text>
        <r>
          <rPr>
            <sz val="8"/>
            <color indexed="81"/>
            <rFont val="Tahoma"/>
            <family val="2"/>
          </rPr>
          <t>Arranged by regions and sub-regions of the United States.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Christopher J. Zappe</author>
  </authors>
  <commentList>
    <comment ref="A1" authorId="0" shapeId="0" xr:uid="{00000000-0006-0000-0200-000001000000}">
      <text>
        <r>
          <rPr>
            <sz val="8"/>
            <color indexed="81"/>
            <rFont val="Tahoma"/>
            <family val="2"/>
          </rPr>
          <t>Arranged by regions and sub-regions of the United States.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Christopher J. Zappe</author>
  </authors>
  <commentList>
    <comment ref="A1" authorId="0" shapeId="0" xr:uid="{00000000-0006-0000-0400-000001000000}">
      <text>
        <r>
          <rPr>
            <sz val="8"/>
            <color indexed="81"/>
            <rFont val="Tahoma"/>
            <family val="2"/>
          </rPr>
          <t>Arranged by regions and sub-regions of the United States.</t>
        </r>
      </text>
    </comment>
  </commentList>
</comments>
</file>

<file path=xl/sharedStrings.xml><?xml version="1.0" encoding="utf-8"?>
<sst xmlns="http://schemas.openxmlformats.org/spreadsheetml/2006/main" count="209" uniqueCount="149">
  <si>
    <t>Northeast:</t>
  </si>
  <si>
    <t xml:space="preserve"> New England:</t>
  </si>
  <si>
    <t xml:space="preserve">  Maine</t>
  </si>
  <si>
    <t xml:space="preserve">  New Hampshire</t>
  </si>
  <si>
    <t xml:space="preserve">  Vermont</t>
  </si>
  <si>
    <t xml:space="preserve">  Massachusetts</t>
  </si>
  <si>
    <t xml:space="preserve">  Rhode Island</t>
  </si>
  <si>
    <t xml:space="preserve">  Connecticut</t>
  </si>
  <si>
    <t xml:space="preserve"> Middle Atlantic:</t>
  </si>
  <si>
    <t xml:space="preserve">  New York</t>
  </si>
  <si>
    <t xml:space="preserve">  New Jersey</t>
  </si>
  <si>
    <t xml:space="preserve">  Pennsylvania</t>
  </si>
  <si>
    <t>North Central:</t>
  </si>
  <si>
    <t xml:space="preserve"> East North Central:</t>
  </si>
  <si>
    <t xml:space="preserve">  Ohio</t>
  </si>
  <si>
    <t xml:space="preserve">  Indiana</t>
  </si>
  <si>
    <t xml:space="preserve">  Illinois</t>
  </si>
  <si>
    <t xml:space="preserve">  Michigan</t>
  </si>
  <si>
    <t xml:space="preserve">  Wisconsin</t>
  </si>
  <si>
    <t xml:space="preserve"> West North Central:</t>
  </si>
  <si>
    <t xml:space="preserve">  Minnesota</t>
  </si>
  <si>
    <t xml:space="preserve">  Iowa</t>
  </si>
  <si>
    <t xml:space="preserve">  Missouri</t>
  </si>
  <si>
    <t xml:space="preserve">  North Dakota</t>
  </si>
  <si>
    <t xml:space="preserve">  South Dakota</t>
  </si>
  <si>
    <t xml:space="preserve">  Nebraska</t>
  </si>
  <si>
    <t xml:space="preserve">  Kansas</t>
  </si>
  <si>
    <t>South:</t>
  </si>
  <si>
    <t xml:space="preserve"> South Atlantic:</t>
  </si>
  <si>
    <t xml:space="preserve">  Delaware</t>
  </si>
  <si>
    <t xml:space="preserve">  Maryland</t>
  </si>
  <si>
    <t xml:space="preserve">  Virginia</t>
  </si>
  <si>
    <t xml:space="preserve">  West Virginia</t>
  </si>
  <si>
    <t xml:space="preserve">  North Carolina</t>
  </si>
  <si>
    <t xml:space="preserve">  South Carolina</t>
  </si>
  <si>
    <t xml:space="preserve">  Georgia</t>
  </si>
  <si>
    <t xml:space="preserve">  Florida</t>
  </si>
  <si>
    <t xml:space="preserve"> East South Central:</t>
  </si>
  <si>
    <t xml:space="preserve">  Kentucky</t>
  </si>
  <si>
    <t xml:space="preserve">  Tennessee</t>
  </si>
  <si>
    <t xml:space="preserve">  Alabama</t>
  </si>
  <si>
    <t xml:space="preserve">  Mississippi</t>
  </si>
  <si>
    <t xml:space="preserve"> West South Central:</t>
  </si>
  <si>
    <t xml:space="preserve">  Arkansas</t>
  </si>
  <si>
    <t xml:space="preserve">  Louisiana</t>
  </si>
  <si>
    <t xml:space="preserve">  Oklahoma</t>
  </si>
  <si>
    <t xml:space="preserve">  Texas</t>
  </si>
  <si>
    <t>West:</t>
  </si>
  <si>
    <t xml:space="preserve"> Mountain:</t>
  </si>
  <si>
    <t xml:space="preserve">  Montana</t>
  </si>
  <si>
    <t xml:space="preserve">  Idaho</t>
  </si>
  <si>
    <t xml:space="preserve">  Wyoming</t>
  </si>
  <si>
    <t xml:space="preserve">  Colorado</t>
  </si>
  <si>
    <t xml:space="preserve">  New Mexico</t>
  </si>
  <si>
    <t xml:space="preserve">  Arizona</t>
  </si>
  <si>
    <t xml:space="preserve">  Utah</t>
  </si>
  <si>
    <t xml:space="preserve">  Nevada</t>
  </si>
  <si>
    <t xml:space="preserve"> Pacific:</t>
  </si>
  <si>
    <t xml:space="preserve">  Washington</t>
  </si>
  <si>
    <t xml:space="preserve">  Oregon</t>
  </si>
  <si>
    <t xml:space="preserve">  California</t>
  </si>
  <si>
    <t xml:space="preserve">  Alaska</t>
  </si>
  <si>
    <t xml:space="preserve">  Hawaii</t>
  </si>
  <si>
    <t>Maine</t>
  </si>
  <si>
    <t>New Hampshire</t>
  </si>
  <si>
    <t>Vermont</t>
  </si>
  <si>
    <t>Massachusetts</t>
  </si>
  <si>
    <t>Rhode Island</t>
  </si>
  <si>
    <t>Connecticut</t>
  </si>
  <si>
    <t>New York</t>
  </si>
  <si>
    <t>New Jersey</t>
  </si>
  <si>
    <t>Pennsylvania</t>
  </si>
  <si>
    <t>Ohio</t>
  </si>
  <si>
    <t>Indiana</t>
  </si>
  <si>
    <t>Illinois</t>
  </si>
  <si>
    <t>Michigan</t>
  </si>
  <si>
    <t>Wisconsin</t>
  </si>
  <si>
    <t>Minnesota</t>
  </si>
  <si>
    <t>Iowa</t>
  </si>
  <si>
    <t>Missouri</t>
  </si>
  <si>
    <t>North Dakota</t>
  </si>
  <si>
    <t>South Dakota</t>
  </si>
  <si>
    <t>Nebraska</t>
  </si>
  <si>
    <t>Kansas</t>
  </si>
  <si>
    <t>Delaware</t>
  </si>
  <si>
    <t>Maryland</t>
  </si>
  <si>
    <t>Virginia</t>
  </si>
  <si>
    <t>West Virginia</t>
  </si>
  <si>
    <t>North Carolina</t>
  </si>
  <si>
    <t>South Carolina</t>
  </si>
  <si>
    <t>Georgia</t>
  </si>
  <si>
    <t>Florida</t>
  </si>
  <si>
    <t>Kentucky</t>
  </si>
  <si>
    <t>Tennessee</t>
  </si>
  <si>
    <t>Alabama</t>
  </si>
  <si>
    <t>Mississippi</t>
  </si>
  <si>
    <t>Arkansas</t>
  </si>
  <si>
    <t>Louisiana</t>
  </si>
  <si>
    <t>Oklahoma</t>
  </si>
  <si>
    <t>Texas</t>
  </si>
  <si>
    <t>Montana</t>
  </si>
  <si>
    <t>Idaho</t>
  </si>
  <si>
    <t>Wyoming</t>
  </si>
  <si>
    <t>Colorado</t>
  </si>
  <si>
    <t>New Mexico</t>
  </si>
  <si>
    <t>Arizona</t>
  </si>
  <si>
    <t>Utah</t>
  </si>
  <si>
    <t>Nevada</t>
  </si>
  <si>
    <t>Washington</t>
  </si>
  <si>
    <t>Oregon</t>
  </si>
  <si>
    <t>California</t>
  </si>
  <si>
    <t>Alaska</t>
  </si>
  <si>
    <t>Hawaii</t>
  </si>
  <si>
    <t>State</t>
  </si>
  <si>
    <t>Mean</t>
  </si>
  <si>
    <t>Median</t>
  </si>
  <si>
    <t>New England</t>
  </si>
  <si>
    <t>Middle Atlantic</t>
  </si>
  <si>
    <t>East North Central</t>
  </si>
  <si>
    <t>West North Central</t>
  </si>
  <si>
    <t>South Atlantic</t>
  </si>
  <si>
    <t>East South Central</t>
  </si>
  <si>
    <t>West South Central</t>
  </si>
  <si>
    <t>Mountain</t>
  </si>
  <si>
    <t>Pacific</t>
  </si>
  <si>
    <t>Region</t>
  </si>
  <si>
    <t>Percentage changes, 1989 to 2008</t>
  </si>
  <si>
    <t>Summary stats for selected variables</t>
  </si>
  <si>
    <t>Variable</t>
  </si>
  <si>
    <t># observations</t>
  </si>
  <si>
    <t># numeric</t>
  </si>
  <si>
    <t># missing</t>
  </si>
  <si>
    <t>Min</t>
  </si>
  <si>
    <t>Max</t>
  </si>
  <si>
    <t>Sum</t>
  </si>
  <si>
    <t>Std Dev</t>
  </si>
  <si>
    <t>Variance</t>
  </si>
  <si>
    <t>Quartile 1</t>
  </si>
  <si>
    <t>IQR</t>
  </si>
  <si>
    <t>1st percentile</t>
  </si>
  <si>
    <t>5th percentile</t>
  </si>
  <si>
    <t>95th percentile</t>
  </si>
  <si>
    <t>99th percentile</t>
  </si>
  <si>
    <t>Measures in same units as data</t>
  </si>
  <si>
    <t>Mean Abs Dev</t>
  </si>
  <si>
    <t>Quartile 3</t>
  </si>
  <si>
    <t>Measures not in same units as data</t>
  </si>
  <si>
    <t>Skewness</t>
  </si>
  <si>
    <t>Kurtosis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</si>
</sst>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1"/>
      <color theme="1"/>
      <name val="Calibri"/>
      <family val="2"/>
      <scheme val="minor"/>
    </font>
    <font>
      <sz val="10"/>
      <name val="Arial"/>
      <family val="2"/>
    </font>
    <font>
      <sz val="8"/>
      <color indexed="81"/>
      <name val="Tahoma"/>
      <family val="2"/>
    </font>
    <font>
      <b/>
      <sz val="11"/>
      <name val="Calibri"/>
      <family val="2"/>
    </font>
    <font>
      <sz val="11"/>
      <name val="Calibri"/>
      <family val="2"/>
    </font>
    <font>
      <i/>
      <sz val="11"/>
      <name val="Calibri"/>
      <family val="2"/>
    </font>
    <font>
      <sz val="11"/>
      <name val="Calibri"/>
      <family val="2"/>
      <scheme val="minor"/>
    </font>
    <font>
      <sz val="11"/>
      <color rgb="FF000000"/>
      <name val="Calibri"/>
      <family val="2"/>
      <scheme val="minor"/>
    </font>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3">
    <xf numFmtId="0" fontId="0" fillId="0" borderId="0"/>
    <xf numFmtId="0" fontId="1" fillId="0" borderId="0"/>
    <xf numFmtId="9" fontId="8" fillId="0" borderId="0" applyFont="0" applyFill="0" applyBorder="0" applyAlignment="0" applyProtection="0"/>
  </cellStyleXfs>
  <cellXfs count="21">
    <xf numFmtId="0" fontId="0" fillId="0" borderId="0" xfId="0"/>
    <xf numFmtId="0" fontId="4" fillId="0" borderId="0" xfId="1" applyFont="1"/>
    <xf numFmtId="164" fontId="4" fillId="0" borderId="0" xfId="1" applyNumberFormat="1" applyFont="1"/>
    <xf numFmtId="0" fontId="4" fillId="0" borderId="0" xfId="1" applyFont="1" applyAlignment="1">
      <alignment horizontal="left"/>
    </xf>
    <xf numFmtId="0" fontId="4" fillId="0" borderId="0" xfId="1" applyFont="1" applyAlignment="1">
      <alignment horizontal="right"/>
    </xf>
    <xf numFmtId="0" fontId="3" fillId="0" borderId="0" xfId="1" applyFont="1" applyAlignment="1"/>
    <xf numFmtId="0" fontId="4" fillId="0" borderId="0" xfId="1" applyFont="1" applyAlignment="1"/>
    <xf numFmtId="0" fontId="5" fillId="0" borderId="0" xfId="1" applyFont="1" applyAlignment="1"/>
    <xf numFmtId="164" fontId="7" fillId="2" borderId="1" xfId="0" applyNumberFormat="1" applyFont="1" applyFill="1" applyBorder="1" applyAlignment="1">
      <alignment horizontal="right" wrapText="1"/>
    </xf>
    <xf numFmtId="164" fontId="4" fillId="0" borderId="1" xfId="1" applyNumberFormat="1" applyFont="1" applyBorder="1"/>
    <xf numFmtId="0" fontId="4" fillId="0" borderId="1" xfId="1" applyFont="1" applyBorder="1" applyAlignment="1"/>
    <xf numFmtId="0" fontId="4" fillId="0" borderId="1" xfId="1" applyFont="1" applyBorder="1"/>
    <xf numFmtId="164" fontId="6" fillId="0" borderId="1" xfId="1" applyNumberFormat="1" applyFont="1" applyBorder="1"/>
    <xf numFmtId="164" fontId="6" fillId="0" borderId="2" xfId="1" applyNumberFormat="1" applyFont="1" applyBorder="1"/>
    <xf numFmtId="164" fontId="7" fillId="2" borderId="2" xfId="0" applyNumberFormat="1" applyFont="1" applyFill="1" applyBorder="1" applyAlignment="1">
      <alignment horizontal="right" wrapText="1"/>
    </xf>
    <xf numFmtId="164" fontId="4" fillId="0" borderId="1" xfId="1" applyNumberFormat="1" applyFont="1" applyBorder="1" applyAlignment="1"/>
    <xf numFmtId="166" fontId="4" fillId="0" borderId="0" xfId="2" applyNumberFormat="1" applyFont="1"/>
    <xf numFmtId="0" fontId="9" fillId="0" borderId="0" xfId="0" applyFont="1"/>
    <xf numFmtId="0" fontId="0" fillId="0" borderId="0" xfId="0" applyAlignment="1">
      <alignment horizontal="right"/>
    </xf>
    <xf numFmtId="165" fontId="0" fillId="0" borderId="0" xfId="0" applyNumberFormat="1"/>
    <xf numFmtId="3" fontId="0" fillId="0" borderId="0" xfId="0" applyNumberFormat="1"/>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'State Data_Summ1'!$B$12</c:f>
              <c:strCache>
                <c:ptCount val="1"/>
                <c:pt idx="0">
                  <c:v>Mean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'State Data_Summ1'!$C$3:$V$3</c:f>
              <c:numCache>
                <c:formatCode>General</c:formatCode>
                <c:ptCount val="20"/>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numCache>
            </c:numRef>
          </c:cat>
          <c:val>
            <c:numRef>
              <c:f>'State Data_Summ1'!$C$12:$V$12</c:f>
              <c:numCache>
                <c:formatCode>0.000</c:formatCode>
                <c:ptCount val="20"/>
                <c:pt idx="0">
                  <c:v>72.177999999999997</c:v>
                </c:pt>
                <c:pt idx="1">
                  <c:v>78.691999999999993</c:v>
                </c:pt>
                <c:pt idx="2">
                  <c:v>79.366</c:v>
                </c:pt>
                <c:pt idx="3">
                  <c:v>74.74799999999999</c:v>
                </c:pt>
                <c:pt idx="4">
                  <c:v>77.73</c:v>
                </c:pt>
                <c:pt idx="5">
                  <c:v>70.106000000000009</c:v>
                </c:pt>
                <c:pt idx="6">
                  <c:v>75.436000000000007</c:v>
                </c:pt>
                <c:pt idx="7">
                  <c:v>76.988000000000014</c:v>
                </c:pt>
                <c:pt idx="8">
                  <c:v>82.918000000000006</c:v>
                </c:pt>
                <c:pt idx="9">
                  <c:v>65.213999999999984</c:v>
                </c:pt>
                <c:pt idx="10">
                  <c:v>74.95</c:v>
                </c:pt>
                <c:pt idx="11">
                  <c:v>108.86399999999999</c:v>
                </c:pt>
                <c:pt idx="12">
                  <c:v>104.84399999999999</c:v>
                </c:pt>
                <c:pt idx="13">
                  <c:v>96.34</c:v>
                </c:pt>
                <c:pt idx="14">
                  <c:v>115.96199999999997</c:v>
                </c:pt>
                <c:pt idx="15">
                  <c:v>143.71199999999993</c:v>
                </c:pt>
                <c:pt idx="16">
                  <c:v>183.97399999999999</c:v>
                </c:pt>
                <c:pt idx="17">
                  <c:v>213.65000000000006</c:v>
                </c:pt>
                <c:pt idx="18">
                  <c:v>235.46600000000007</c:v>
                </c:pt>
                <c:pt idx="19">
                  <c:v>279.46199999999999</c:v>
                </c:pt>
              </c:numCache>
            </c:numRef>
          </c:val>
          <c:smooth val="0"/>
          <c:extLst>
            <c:ext xmlns:c16="http://schemas.microsoft.com/office/drawing/2014/chart" uri="{C3380CC4-5D6E-409C-BE32-E72D297353CC}">
              <c16:uniqueId val="{00000000-13D7-4D3C-811A-A71899D30449}"/>
            </c:ext>
          </c:extLst>
        </c:ser>
        <c:dLbls>
          <c:showLegendKey val="0"/>
          <c:showVal val="0"/>
          <c:showCatName val="0"/>
          <c:showSerName val="0"/>
          <c:showPercent val="0"/>
          <c:showBubbleSize val="0"/>
        </c:dLbls>
        <c:marker val="1"/>
        <c:smooth val="0"/>
        <c:axId val="1163088272"/>
        <c:axId val="1163087616"/>
      </c:lineChart>
      <c:lineChart>
        <c:grouping val="standard"/>
        <c:varyColors val="0"/>
        <c:ser>
          <c:idx val="1"/>
          <c:order val="1"/>
          <c:tx>
            <c:strRef>
              <c:f>'State Data_Summ1'!$B$14</c:f>
              <c:strCache>
                <c:ptCount val="1"/>
                <c:pt idx="0">
                  <c:v>Std Dev</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'State Data_Summ1'!$C$14:$V$14</c:f>
              <c:numCache>
                <c:formatCode>0.000</c:formatCode>
                <c:ptCount val="20"/>
                <c:pt idx="0">
                  <c:v>5.8286516100927432</c:v>
                </c:pt>
                <c:pt idx="1">
                  <c:v>6.0541380687181263</c:v>
                </c:pt>
                <c:pt idx="2">
                  <c:v>7.2143454028648177</c:v>
                </c:pt>
                <c:pt idx="3">
                  <c:v>7.025964673398005</c:v>
                </c:pt>
                <c:pt idx="4">
                  <c:v>7.7373530779628537</c:v>
                </c:pt>
                <c:pt idx="5">
                  <c:v>9.3464914294516852</c:v>
                </c:pt>
                <c:pt idx="6">
                  <c:v>8.0277264425697137</c:v>
                </c:pt>
                <c:pt idx="7">
                  <c:v>8.0527505758425466</c:v>
                </c:pt>
                <c:pt idx="8">
                  <c:v>8.2589392509583472</c:v>
                </c:pt>
                <c:pt idx="9">
                  <c:v>8.9961898964541369</c:v>
                </c:pt>
                <c:pt idx="10">
                  <c:v>8.1696613973246262</c:v>
                </c:pt>
                <c:pt idx="11">
                  <c:v>7.0918107414000238</c:v>
                </c:pt>
                <c:pt idx="12">
                  <c:v>9.7692804656395538</c:v>
                </c:pt>
                <c:pt idx="13">
                  <c:v>6.9546343380159241</c:v>
                </c:pt>
                <c:pt idx="14">
                  <c:v>9.7702566130943715</c:v>
                </c:pt>
                <c:pt idx="15">
                  <c:v>8.3408177546525089</c:v>
                </c:pt>
                <c:pt idx="16">
                  <c:v>7.5922842143742715</c:v>
                </c:pt>
                <c:pt idx="17">
                  <c:v>8.9224378932657018</c:v>
                </c:pt>
                <c:pt idx="18">
                  <c:v>7.376261151249226</c:v>
                </c:pt>
                <c:pt idx="19">
                  <c:v>11.898034308580696</c:v>
                </c:pt>
              </c:numCache>
            </c:numRef>
          </c:val>
          <c:smooth val="0"/>
          <c:extLst>
            <c:ext xmlns:c16="http://schemas.microsoft.com/office/drawing/2014/chart" uri="{C3380CC4-5D6E-409C-BE32-E72D297353CC}">
              <c16:uniqueId val="{00000001-13D7-4D3C-811A-A71899D30449}"/>
            </c:ext>
          </c:extLst>
        </c:ser>
        <c:dLbls>
          <c:showLegendKey val="0"/>
          <c:showVal val="0"/>
          <c:showCatName val="0"/>
          <c:showSerName val="0"/>
          <c:showPercent val="0"/>
          <c:showBubbleSize val="0"/>
        </c:dLbls>
        <c:marker val="1"/>
        <c:smooth val="0"/>
        <c:axId val="1163057768"/>
        <c:axId val="1163066952"/>
      </c:lineChart>
      <c:catAx>
        <c:axId val="1163088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87616"/>
        <c:crosses val="autoZero"/>
        <c:auto val="1"/>
        <c:lblAlgn val="ctr"/>
        <c:lblOffset val="100"/>
        <c:noMultiLvlLbl val="0"/>
      </c:catAx>
      <c:valAx>
        <c:axId val="116308761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88272"/>
        <c:crosses val="autoZero"/>
        <c:crossBetween val="between"/>
      </c:valAx>
      <c:valAx>
        <c:axId val="1163066952"/>
        <c:scaling>
          <c:orientation val="minMax"/>
        </c:scaling>
        <c:delete val="0"/>
        <c:axPos val="r"/>
        <c:numFmt formatCode="0.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57768"/>
        <c:crosses val="max"/>
        <c:crossBetween val="between"/>
      </c:valAx>
      <c:catAx>
        <c:axId val="1163057768"/>
        <c:scaling>
          <c:orientation val="minMax"/>
        </c:scaling>
        <c:delete val="1"/>
        <c:axPos val="b"/>
        <c:majorTickMark val="out"/>
        <c:minorTickMark val="none"/>
        <c:tickLblPos val="nextTo"/>
        <c:crossAx val="11630669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28575</xdr:colOff>
      <xdr:row>14</xdr:row>
      <xdr:rowOff>76200</xdr:rowOff>
    </xdr:from>
    <xdr:to>
      <xdr:col>14</xdr:col>
      <xdr:colOff>171450</xdr:colOff>
      <xdr:row>18</xdr:row>
      <xdr:rowOff>76200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362700" y="2743200"/>
          <a:ext cx="2571750" cy="762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 get this data set, I deleted all rows except</a:t>
          </a:r>
          <a:r>
            <a:rPr lang="en-US" sz="1100" baseline="0"/>
            <a:t> those for states. I entered the regions in column B manually.</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342900</xdr:colOff>
      <xdr:row>8</xdr:row>
      <xdr:rowOff>19050</xdr:rowOff>
    </xdr:from>
    <xdr:to>
      <xdr:col>14</xdr:col>
      <xdr:colOff>342900</xdr:colOff>
      <xdr:row>22</xdr:row>
      <xdr:rowOff>95250</xdr:rowOff>
    </xdr:to>
    <xdr:graphicFrame macro="">
      <xdr:nvGraphicFramePr>
        <xdr:cNvPr id="2" name="Chart 1">
          <a:extLst>
            <a:ext uri="{FF2B5EF4-FFF2-40B4-BE49-F238E27FC236}">
              <a16:creationId xmlns:a16="http://schemas.microsoft.com/office/drawing/2014/main" id="{361B7BE3-523F-4B32-954C-500CCF6D8E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342900</xdr:colOff>
      <xdr:row>27</xdr:row>
      <xdr:rowOff>123825</xdr:rowOff>
    </xdr:from>
    <xdr:to>
      <xdr:col>14</xdr:col>
      <xdr:colOff>323850</xdr:colOff>
      <xdr:row>37</xdr:row>
      <xdr:rowOff>28575</xdr:rowOff>
    </xdr:to>
    <xdr:sp macro="" textlink="">
      <xdr:nvSpPr>
        <xdr:cNvPr id="3" name="TextBox 2">
          <a:extLst>
            <a:ext uri="{FF2B5EF4-FFF2-40B4-BE49-F238E27FC236}">
              <a16:creationId xmlns:a16="http://schemas.microsoft.com/office/drawing/2014/main" id="{8054852F-D05C-4500-AF4D-3CF72D98BAFD}"/>
            </a:ext>
          </a:extLst>
        </xdr:cNvPr>
        <xdr:cNvSpPr txBox="1"/>
      </xdr:nvSpPr>
      <xdr:spPr>
        <a:xfrm>
          <a:off x="4791075" y="5267325"/>
          <a:ext cx="3981450" cy="18097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a. Each</a:t>
          </a:r>
          <a:r>
            <a:rPr lang="en-US" sz="1100" baseline="0"/>
            <a:t> variable in the previous sheet  corresponds to a year, so the summary measures above are for each year, summarized across states. The time series graph (with the red series on the secondary axis to the right) shows how the means and standard deviations have changed over time. Obviously, the means have been trending upward, especially in recent years.  The standard deviations have remained relatively stable.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123825</xdr:colOff>
      <xdr:row>12</xdr:row>
      <xdr:rowOff>123825</xdr:rowOff>
    </xdr:from>
    <xdr:to>
      <xdr:col>11</xdr:col>
      <xdr:colOff>457200</xdr:colOff>
      <xdr:row>17</xdr:row>
      <xdr:rowOff>114300</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2562225" y="2409825"/>
          <a:ext cx="4219575" cy="942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Each of the numbers above</a:t>
          </a:r>
          <a:r>
            <a:rPr lang="en-US" sz="1100" baseline="0"/>
            <a:t> is the average over the states in its region. (Note the AVERAGEIF formulas.) The percentage changes to the left show that New England has had the least amount of change, whereas East North Central, West South Central, and Mountain have had the largest changes.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64"/>
  <sheetViews>
    <sheetView tabSelected="1" workbookViewId="0"/>
  </sheetViews>
  <sheetFormatPr defaultRowHeight="15" x14ac:dyDescent="0.25"/>
  <cols>
    <col min="1" max="1" width="22" style="1" customWidth="1"/>
    <col min="2" max="13" width="7.28515625" style="1" bestFit="1" customWidth="1"/>
    <col min="14" max="16" width="8.85546875" style="2" customWidth="1"/>
    <col min="17" max="254" width="9.140625" style="1"/>
    <col min="255" max="255" width="22" style="1" customWidth="1"/>
    <col min="256" max="256" width="10.140625" style="1" customWidth="1"/>
    <col min="257" max="257" width="8.28515625" style="1" customWidth="1"/>
    <col min="258" max="269" width="7.28515625" style="1" bestFit="1" customWidth="1"/>
    <col min="270" max="272" width="8.85546875" style="1" customWidth="1"/>
    <col min="273" max="510" width="9.140625" style="1"/>
    <col min="511" max="511" width="22" style="1" customWidth="1"/>
    <col min="512" max="512" width="10.140625" style="1" customWidth="1"/>
    <col min="513" max="513" width="8.28515625" style="1" customWidth="1"/>
    <col min="514" max="525" width="7.28515625" style="1" bestFit="1" customWidth="1"/>
    <col min="526" max="528" width="8.85546875" style="1" customWidth="1"/>
    <col min="529" max="766" width="9.140625" style="1"/>
    <col min="767" max="767" width="22" style="1" customWidth="1"/>
    <col min="768" max="768" width="10.140625" style="1" customWidth="1"/>
    <col min="769" max="769" width="8.28515625" style="1" customWidth="1"/>
    <col min="770" max="781" width="7.28515625" style="1" bestFit="1" customWidth="1"/>
    <col min="782" max="784" width="8.85546875" style="1" customWidth="1"/>
    <col min="785" max="1022" width="9.140625" style="1"/>
    <col min="1023" max="1023" width="22" style="1" customWidth="1"/>
    <col min="1024" max="1024" width="10.140625" style="1" customWidth="1"/>
    <col min="1025" max="1025" width="8.28515625" style="1" customWidth="1"/>
    <col min="1026" max="1037" width="7.28515625" style="1" bestFit="1" customWidth="1"/>
    <col min="1038" max="1040" width="8.85546875" style="1" customWidth="1"/>
    <col min="1041" max="1278" width="9.140625" style="1"/>
    <col min="1279" max="1279" width="22" style="1" customWidth="1"/>
    <col min="1280" max="1280" width="10.140625" style="1" customWidth="1"/>
    <col min="1281" max="1281" width="8.28515625" style="1" customWidth="1"/>
    <col min="1282" max="1293" width="7.28515625" style="1" bestFit="1" customWidth="1"/>
    <col min="1294" max="1296" width="8.85546875" style="1" customWidth="1"/>
    <col min="1297" max="1534" width="9.140625" style="1"/>
    <col min="1535" max="1535" width="22" style="1" customWidth="1"/>
    <col min="1536" max="1536" width="10.140625" style="1" customWidth="1"/>
    <col min="1537" max="1537" width="8.28515625" style="1" customWidth="1"/>
    <col min="1538" max="1549" width="7.28515625" style="1" bestFit="1" customWidth="1"/>
    <col min="1550" max="1552" width="8.85546875" style="1" customWidth="1"/>
    <col min="1553" max="1790" width="9.140625" style="1"/>
    <col min="1791" max="1791" width="22" style="1" customWidth="1"/>
    <col min="1792" max="1792" width="10.140625" style="1" customWidth="1"/>
    <col min="1793" max="1793" width="8.28515625" style="1" customWidth="1"/>
    <col min="1794" max="1805" width="7.28515625" style="1" bestFit="1" customWidth="1"/>
    <col min="1806" max="1808" width="8.85546875" style="1" customWidth="1"/>
    <col min="1809" max="2046" width="9.140625" style="1"/>
    <col min="2047" max="2047" width="22" style="1" customWidth="1"/>
    <col min="2048" max="2048" width="10.140625" style="1" customWidth="1"/>
    <col min="2049" max="2049" width="8.28515625" style="1" customWidth="1"/>
    <col min="2050" max="2061" width="7.28515625" style="1" bestFit="1" customWidth="1"/>
    <col min="2062" max="2064" width="8.85546875" style="1" customWidth="1"/>
    <col min="2065" max="2302" width="9.140625" style="1"/>
    <col min="2303" max="2303" width="22" style="1" customWidth="1"/>
    <col min="2304" max="2304" width="10.140625" style="1" customWidth="1"/>
    <col min="2305" max="2305" width="8.28515625" style="1" customWidth="1"/>
    <col min="2306" max="2317" width="7.28515625" style="1" bestFit="1" customWidth="1"/>
    <col min="2318" max="2320" width="8.85546875" style="1" customWidth="1"/>
    <col min="2321" max="2558" width="9.140625" style="1"/>
    <col min="2559" max="2559" width="22" style="1" customWidth="1"/>
    <col min="2560" max="2560" width="10.140625" style="1" customWidth="1"/>
    <col min="2561" max="2561" width="8.28515625" style="1" customWidth="1"/>
    <col min="2562" max="2573" width="7.28515625" style="1" bestFit="1" customWidth="1"/>
    <col min="2574" max="2576" width="8.85546875" style="1" customWidth="1"/>
    <col min="2577" max="2814" width="9.140625" style="1"/>
    <col min="2815" max="2815" width="22" style="1" customWidth="1"/>
    <col min="2816" max="2816" width="10.140625" style="1" customWidth="1"/>
    <col min="2817" max="2817" width="8.28515625" style="1" customWidth="1"/>
    <col min="2818" max="2829" width="7.28515625" style="1" bestFit="1" customWidth="1"/>
    <col min="2830" max="2832" width="8.85546875" style="1" customWidth="1"/>
    <col min="2833" max="3070" width="9.140625" style="1"/>
    <col min="3071" max="3071" width="22" style="1" customWidth="1"/>
    <col min="3072" max="3072" width="10.140625" style="1" customWidth="1"/>
    <col min="3073" max="3073" width="8.28515625" style="1" customWidth="1"/>
    <col min="3074" max="3085" width="7.28515625" style="1" bestFit="1" customWidth="1"/>
    <col min="3086" max="3088" width="8.85546875" style="1" customWidth="1"/>
    <col min="3089" max="3326" width="9.140625" style="1"/>
    <col min="3327" max="3327" width="22" style="1" customWidth="1"/>
    <col min="3328" max="3328" width="10.140625" style="1" customWidth="1"/>
    <col min="3329" max="3329" width="8.28515625" style="1" customWidth="1"/>
    <col min="3330" max="3341" width="7.28515625" style="1" bestFit="1" customWidth="1"/>
    <col min="3342" max="3344" width="8.85546875" style="1" customWidth="1"/>
    <col min="3345" max="3582" width="9.140625" style="1"/>
    <col min="3583" max="3583" width="22" style="1" customWidth="1"/>
    <col min="3584" max="3584" width="10.140625" style="1" customWidth="1"/>
    <col min="3585" max="3585" width="8.28515625" style="1" customWidth="1"/>
    <col min="3586" max="3597" width="7.28515625" style="1" bestFit="1" customWidth="1"/>
    <col min="3598" max="3600" width="8.85546875" style="1" customWidth="1"/>
    <col min="3601" max="3838" width="9.140625" style="1"/>
    <col min="3839" max="3839" width="22" style="1" customWidth="1"/>
    <col min="3840" max="3840" width="10.140625" style="1" customWidth="1"/>
    <col min="3841" max="3841" width="8.28515625" style="1" customWidth="1"/>
    <col min="3842" max="3853" width="7.28515625" style="1" bestFit="1" customWidth="1"/>
    <col min="3854" max="3856" width="8.85546875" style="1" customWidth="1"/>
    <col min="3857" max="4094" width="9.140625" style="1"/>
    <col min="4095" max="4095" width="22" style="1" customWidth="1"/>
    <col min="4096" max="4096" width="10.140625" style="1" customWidth="1"/>
    <col min="4097" max="4097" width="8.28515625" style="1" customWidth="1"/>
    <col min="4098" max="4109" width="7.28515625" style="1" bestFit="1" customWidth="1"/>
    <col min="4110" max="4112" width="8.85546875" style="1" customWidth="1"/>
    <col min="4113" max="4350" width="9.140625" style="1"/>
    <col min="4351" max="4351" width="22" style="1" customWidth="1"/>
    <col min="4352" max="4352" width="10.140625" style="1" customWidth="1"/>
    <col min="4353" max="4353" width="8.28515625" style="1" customWidth="1"/>
    <col min="4354" max="4365" width="7.28515625" style="1" bestFit="1" customWidth="1"/>
    <col min="4366" max="4368" width="8.85546875" style="1" customWidth="1"/>
    <col min="4369" max="4606" width="9.140625" style="1"/>
    <col min="4607" max="4607" width="22" style="1" customWidth="1"/>
    <col min="4608" max="4608" width="10.140625" style="1" customWidth="1"/>
    <col min="4609" max="4609" width="8.28515625" style="1" customWidth="1"/>
    <col min="4610" max="4621" width="7.28515625" style="1" bestFit="1" customWidth="1"/>
    <col min="4622" max="4624" width="8.85546875" style="1" customWidth="1"/>
    <col min="4625" max="4862" width="9.140625" style="1"/>
    <col min="4863" max="4863" width="22" style="1" customWidth="1"/>
    <col min="4864" max="4864" width="10.140625" style="1" customWidth="1"/>
    <col min="4865" max="4865" width="8.28515625" style="1" customWidth="1"/>
    <col min="4866" max="4877" width="7.28515625" style="1" bestFit="1" customWidth="1"/>
    <col min="4878" max="4880" width="8.85546875" style="1" customWidth="1"/>
    <col min="4881" max="5118" width="9.140625" style="1"/>
    <col min="5119" max="5119" width="22" style="1" customWidth="1"/>
    <col min="5120" max="5120" width="10.140625" style="1" customWidth="1"/>
    <col min="5121" max="5121" width="8.28515625" style="1" customWidth="1"/>
    <col min="5122" max="5133" width="7.28515625" style="1" bestFit="1" customWidth="1"/>
    <col min="5134" max="5136" width="8.85546875" style="1" customWidth="1"/>
    <col min="5137" max="5374" width="9.140625" style="1"/>
    <col min="5375" max="5375" width="22" style="1" customWidth="1"/>
    <col min="5376" max="5376" width="10.140625" style="1" customWidth="1"/>
    <col min="5377" max="5377" width="8.28515625" style="1" customWidth="1"/>
    <col min="5378" max="5389" width="7.28515625" style="1" bestFit="1" customWidth="1"/>
    <col min="5390" max="5392" width="8.85546875" style="1" customWidth="1"/>
    <col min="5393" max="5630" width="9.140625" style="1"/>
    <col min="5631" max="5631" width="22" style="1" customWidth="1"/>
    <col min="5632" max="5632" width="10.140625" style="1" customWidth="1"/>
    <col min="5633" max="5633" width="8.28515625" style="1" customWidth="1"/>
    <col min="5634" max="5645" width="7.28515625" style="1" bestFit="1" customWidth="1"/>
    <col min="5646" max="5648" width="8.85546875" style="1" customWidth="1"/>
    <col min="5649" max="5886" width="9.140625" style="1"/>
    <col min="5887" max="5887" width="22" style="1" customWidth="1"/>
    <col min="5888" max="5888" width="10.140625" style="1" customWidth="1"/>
    <col min="5889" max="5889" width="8.28515625" style="1" customWidth="1"/>
    <col min="5890" max="5901" width="7.28515625" style="1" bestFit="1" customWidth="1"/>
    <col min="5902" max="5904" width="8.85546875" style="1" customWidth="1"/>
    <col min="5905" max="6142" width="9.140625" style="1"/>
    <col min="6143" max="6143" width="22" style="1" customWidth="1"/>
    <col min="6144" max="6144" width="10.140625" style="1" customWidth="1"/>
    <col min="6145" max="6145" width="8.28515625" style="1" customWidth="1"/>
    <col min="6146" max="6157" width="7.28515625" style="1" bestFit="1" customWidth="1"/>
    <col min="6158" max="6160" width="8.85546875" style="1" customWidth="1"/>
    <col min="6161" max="6398" width="9.140625" style="1"/>
    <col min="6399" max="6399" width="22" style="1" customWidth="1"/>
    <col min="6400" max="6400" width="10.140625" style="1" customWidth="1"/>
    <col min="6401" max="6401" width="8.28515625" style="1" customWidth="1"/>
    <col min="6402" max="6413" width="7.28515625" style="1" bestFit="1" customWidth="1"/>
    <col min="6414" max="6416" width="8.85546875" style="1" customWidth="1"/>
    <col min="6417" max="6654" width="9.140625" style="1"/>
    <col min="6655" max="6655" width="22" style="1" customWidth="1"/>
    <col min="6656" max="6656" width="10.140625" style="1" customWidth="1"/>
    <col min="6657" max="6657" width="8.28515625" style="1" customWidth="1"/>
    <col min="6658" max="6669" width="7.28515625" style="1" bestFit="1" customWidth="1"/>
    <col min="6670" max="6672" width="8.85546875" style="1" customWidth="1"/>
    <col min="6673" max="6910" width="9.140625" style="1"/>
    <col min="6911" max="6911" width="22" style="1" customWidth="1"/>
    <col min="6912" max="6912" width="10.140625" style="1" customWidth="1"/>
    <col min="6913" max="6913" width="8.28515625" style="1" customWidth="1"/>
    <col min="6914" max="6925" width="7.28515625" style="1" bestFit="1" customWidth="1"/>
    <col min="6926" max="6928" width="8.85546875" style="1" customWidth="1"/>
    <col min="6929" max="7166" width="9.140625" style="1"/>
    <col min="7167" max="7167" width="22" style="1" customWidth="1"/>
    <col min="7168" max="7168" width="10.140625" style="1" customWidth="1"/>
    <col min="7169" max="7169" width="8.28515625" style="1" customWidth="1"/>
    <col min="7170" max="7181" width="7.28515625" style="1" bestFit="1" customWidth="1"/>
    <col min="7182" max="7184" width="8.85546875" style="1" customWidth="1"/>
    <col min="7185" max="7422" width="9.140625" style="1"/>
    <col min="7423" max="7423" width="22" style="1" customWidth="1"/>
    <col min="7424" max="7424" width="10.140625" style="1" customWidth="1"/>
    <col min="7425" max="7425" width="8.28515625" style="1" customWidth="1"/>
    <col min="7426" max="7437" width="7.28515625" style="1" bestFit="1" customWidth="1"/>
    <col min="7438" max="7440" width="8.85546875" style="1" customWidth="1"/>
    <col min="7441" max="7678" width="9.140625" style="1"/>
    <col min="7679" max="7679" width="22" style="1" customWidth="1"/>
    <col min="7680" max="7680" width="10.140625" style="1" customWidth="1"/>
    <col min="7681" max="7681" width="8.28515625" style="1" customWidth="1"/>
    <col min="7682" max="7693" width="7.28515625" style="1" bestFit="1" customWidth="1"/>
    <col min="7694" max="7696" width="8.85546875" style="1" customWidth="1"/>
    <col min="7697" max="7934" width="9.140625" style="1"/>
    <col min="7935" max="7935" width="22" style="1" customWidth="1"/>
    <col min="7936" max="7936" width="10.140625" style="1" customWidth="1"/>
    <col min="7937" max="7937" width="8.28515625" style="1" customWidth="1"/>
    <col min="7938" max="7949" width="7.28515625" style="1" bestFit="1" customWidth="1"/>
    <col min="7950" max="7952" width="8.85546875" style="1" customWidth="1"/>
    <col min="7953" max="8190" width="9.140625" style="1"/>
    <col min="8191" max="8191" width="22" style="1" customWidth="1"/>
    <col min="8192" max="8192" width="10.140625" style="1" customWidth="1"/>
    <col min="8193" max="8193" width="8.28515625" style="1" customWidth="1"/>
    <col min="8194" max="8205" width="7.28515625" style="1" bestFit="1" customWidth="1"/>
    <col min="8206" max="8208" width="8.85546875" style="1" customWidth="1"/>
    <col min="8209" max="8446" width="9.140625" style="1"/>
    <col min="8447" max="8447" width="22" style="1" customWidth="1"/>
    <col min="8448" max="8448" width="10.140625" style="1" customWidth="1"/>
    <col min="8449" max="8449" width="8.28515625" style="1" customWidth="1"/>
    <col min="8450" max="8461" width="7.28515625" style="1" bestFit="1" customWidth="1"/>
    <col min="8462" max="8464" width="8.85546875" style="1" customWidth="1"/>
    <col min="8465" max="8702" width="9.140625" style="1"/>
    <col min="8703" max="8703" width="22" style="1" customWidth="1"/>
    <col min="8704" max="8704" width="10.140625" style="1" customWidth="1"/>
    <col min="8705" max="8705" width="8.28515625" style="1" customWidth="1"/>
    <col min="8706" max="8717" width="7.28515625" style="1" bestFit="1" customWidth="1"/>
    <col min="8718" max="8720" width="8.85546875" style="1" customWidth="1"/>
    <col min="8721" max="8958" width="9.140625" style="1"/>
    <col min="8959" max="8959" width="22" style="1" customWidth="1"/>
    <col min="8960" max="8960" width="10.140625" style="1" customWidth="1"/>
    <col min="8961" max="8961" width="8.28515625" style="1" customWidth="1"/>
    <col min="8962" max="8973" width="7.28515625" style="1" bestFit="1" customWidth="1"/>
    <col min="8974" max="8976" width="8.85546875" style="1" customWidth="1"/>
    <col min="8977" max="9214" width="9.140625" style="1"/>
    <col min="9215" max="9215" width="22" style="1" customWidth="1"/>
    <col min="9216" max="9216" width="10.140625" style="1" customWidth="1"/>
    <col min="9217" max="9217" width="8.28515625" style="1" customWidth="1"/>
    <col min="9218" max="9229" width="7.28515625" style="1" bestFit="1" customWidth="1"/>
    <col min="9230" max="9232" width="8.85546875" style="1" customWidth="1"/>
    <col min="9233" max="9470" width="9.140625" style="1"/>
    <col min="9471" max="9471" width="22" style="1" customWidth="1"/>
    <col min="9472" max="9472" width="10.140625" style="1" customWidth="1"/>
    <col min="9473" max="9473" width="8.28515625" style="1" customWidth="1"/>
    <col min="9474" max="9485" width="7.28515625" style="1" bestFit="1" customWidth="1"/>
    <col min="9486" max="9488" width="8.85546875" style="1" customWidth="1"/>
    <col min="9489" max="9726" width="9.140625" style="1"/>
    <col min="9727" max="9727" width="22" style="1" customWidth="1"/>
    <col min="9728" max="9728" width="10.140625" style="1" customWidth="1"/>
    <col min="9729" max="9729" width="8.28515625" style="1" customWidth="1"/>
    <col min="9730" max="9741" width="7.28515625" style="1" bestFit="1" customWidth="1"/>
    <col min="9742" max="9744" width="8.85546875" style="1" customWidth="1"/>
    <col min="9745" max="9982" width="9.140625" style="1"/>
    <col min="9983" max="9983" width="22" style="1" customWidth="1"/>
    <col min="9984" max="9984" width="10.140625" style="1" customWidth="1"/>
    <col min="9985" max="9985" width="8.28515625" style="1" customWidth="1"/>
    <col min="9986" max="9997" width="7.28515625" style="1" bestFit="1" customWidth="1"/>
    <col min="9998" max="10000" width="8.85546875" style="1" customWidth="1"/>
    <col min="10001" max="10238" width="9.140625" style="1"/>
    <col min="10239" max="10239" width="22" style="1" customWidth="1"/>
    <col min="10240" max="10240" width="10.140625" style="1" customWidth="1"/>
    <col min="10241" max="10241" width="8.28515625" style="1" customWidth="1"/>
    <col min="10242" max="10253" width="7.28515625" style="1" bestFit="1" customWidth="1"/>
    <col min="10254" max="10256" width="8.85546875" style="1" customWidth="1"/>
    <col min="10257" max="10494" width="9.140625" style="1"/>
    <col min="10495" max="10495" width="22" style="1" customWidth="1"/>
    <col min="10496" max="10496" width="10.140625" style="1" customWidth="1"/>
    <col min="10497" max="10497" width="8.28515625" style="1" customWidth="1"/>
    <col min="10498" max="10509" width="7.28515625" style="1" bestFit="1" customWidth="1"/>
    <col min="10510" max="10512" width="8.85546875" style="1" customWidth="1"/>
    <col min="10513" max="10750" width="9.140625" style="1"/>
    <col min="10751" max="10751" width="22" style="1" customWidth="1"/>
    <col min="10752" max="10752" width="10.140625" style="1" customWidth="1"/>
    <col min="10753" max="10753" width="8.28515625" style="1" customWidth="1"/>
    <col min="10754" max="10765" width="7.28515625" style="1" bestFit="1" customWidth="1"/>
    <col min="10766" max="10768" width="8.85546875" style="1" customWidth="1"/>
    <col min="10769" max="11006" width="9.140625" style="1"/>
    <col min="11007" max="11007" width="22" style="1" customWidth="1"/>
    <col min="11008" max="11008" width="10.140625" style="1" customWidth="1"/>
    <col min="11009" max="11009" width="8.28515625" style="1" customWidth="1"/>
    <col min="11010" max="11021" width="7.28515625" style="1" bestFit="1" customWidth="1"/>
    <col min="11022" max="11024" width="8.85546875" style="1" customWidth="1"/>
    <col min="11025" max="11262" width="9.140625" style="1"/>
    <col min="11263" max="11263" width="22" style="1" customWidth="1"/>
    <col min="11264" max="11264" width="10.140625" style="1" customWidth="1"/>
    <col min="11265" max="11265" width="8.28515625" style="1" customWidth="1"/>
    <col min="11266" max="11277" width="7.28515625" style="1" bestFit="1" customWidth="1"/>
    <col min="11278" max="11280" width="8.85546875" style="1" customWidth="1"/>
    <col min="11281" max="11518" width="9.140625" style="1"/>
    <col min="11519" max="11519" width="22" style="1" customWidth="1"/>
    <col min="11520" max="11520" width="10.140625" style="1" customWidth="1"/>
    <col min="11521" max="11521" width="8.28515625" style="1" customWidth="1"/>
    <col min="11522" max="11533" width="7.28515625" style="1" bestFit="1" customWidth="1"/>
    <col min="11534" max="11536" width="8.85546875" style="1" customWidth="1"/>
    <col min="11537" max="11774" width="9.140625" style="1"/>
    <col min="11775" max="11775" width="22" style="1" customWidth="1"/>
    <col min="11776" max="11776" width="10.140625" style="1" customWidth="1"/>
    <col min="11777" max="11777" width="8.28515625" style="1" customWidth="1"/>
    <col min="11778" max="11789" width="7.28515625" style="1" bestFit="1" customWidth="1"/>
    <col min="11790" max="11792" width="8.85546875" style="1" customWidth="1"/>
    <col min="11793" max="12030" width="9.140625" style="1"/>
    <col min="12031" max="12031" width="22" style="1" customWidth="1"/>
    <col min="12032" max="12032" width="10.140625" style="1" customWidth="1"/>
    <col min="12033" max="12033" width="8.28515625" style="1" customWidth="1"/>
    <col min="12034" max="12045" width="7.28515625" style="1" bestFit="1" customWidth="1"/>
    <col min="12046" max="12048" width="8.85546875" style="1" customWidth="1"/>
    <col min="12049" max="12286" width="9.140625" style="1"/>
    <col min="12287" max="12287" width="22" style="1" customWidth="1"/>
    <col min="12288" max="12288" width="10.140625" style="1" customWidth="1"/>
    <col min="12289" max="12289" width="8.28515625" style="1" customWidth="1"/>
    <col min="12290" max="12301" width="7.28515625" style="1" bestFit="1" customWidth="1"/>
    <col min="12302" max="12304" width="8.85546875" style="1" customWidth="1"/>
    <col min="12305" max="12542" width="9.140625" style="1"/>
    <col min="12543" max="12543" width="22" style="1" customWidth="1"/>
    <col min="12544" max="12544" width="10.140625" style="1" customWidth="1"/>
    <col min="12545" max="12545" width="8.28515625" style="1" customWidth="1"/>
    <col min="12546" max="12557" width="7.28515625" style="1" bestFit="1" customWidth="1"/>
    <col min="12558" max="12560" width="8.85546875" style="1" customWidth="1"/>
    <col min="12561" max="12798" width="9.140625" style="1"/>
    <col min="12799" max="12799" width="22" style="1" customWidth="1"/>
    <col min="12800" max="12800" width="10.140625" style="1" customWidth="1"/>
    <col min="12801" max="12801" width="8.28515625" style="1" customWidth="1"/>
    <col min="12802" max="12813" width="7.28515625" style="1" bestFit="1" customWidth="1"/>
    <col min="12814" max="12816" width="8.85546875" style="1" customWidth="1"/>
    <col min="12817" max="13054" width="9.140625" style="1"/>
    <col min="13055" max="13055" width="22" style="1" customWidth="1"/>
    <col min="13056" max="13056" width="10.140625" style="1" customWidth="1"/>
    <col min="13057" max="13057" width="8.28515625" style="1" customWidth="1"/>
    <col min="13058" max="13069" width="7.28515625" style="1" bestFit="1" customWidth="1"/>
    <col min="13070" max="13072" width="8.85546875" style="1" customWidth="1"/>
    <col min="13073" max="13310" width="9.140625" style="1"/>
    <col min="13311" max="13311" width="22" style="1" customWidth="1"/>
    <col min="13312" max="13312" width="10.140625" style="1" customWidth="1"/>
    <col min="13313" max="13313" width="8.28515625" style="1" customWidth="1"/>
    <col min="13314" max="13325" width="7.28515625" style="1" bestFit="1" customWidth="1"/>
    <col min="13326" max="13328" width="8.85546875" style="1" customWidth="1"/>
    <col min="13329" max="13566" width="9.140625" style="1"/>
    <col min="13567" max="13567" width="22" style="1" customWidth="1"/>
    <col min="13568" max="13568" width="10.140625" style="1" customWidth="1"/>
    <col min="13569" max="13569" width="8.28515625" style="1" customWidth="1"/>
    <col min="13570" max="13581" width="7.28515625" style="1" bestFit="1" customWidth="1"/>
    <col min="13582" max="13584" width="8.85546875" style="1" customWidth="1"/>
    <col min="13585" max="13822" width="9.140625" style="1"/>
    <col min="13823" max="13823" width="22" style="1" customWidth="1"/>
    <col min="13824" max="13824" width="10.140625" style="1" customWidth="1"/>
    <col min="13825" max="13825" width="8.28515625" style="1" customWidth="1"/>
    <col min="13826" max="13837" width="7.28515625" style="1" bestFit="1" customWidth="1"/>
    <col min="13838" max="13840" width="8.85546875" style="1" customWidth="1"/>
    <col min="13841" max="14078" width="9.140625" style="1"/>
    <col min="14079" max="14079" width="22" style="1" customWidth="1"/>
    <col min="14080" max="14080" width="10.140625" style="1" customWidth="1"/>
    <col min="14081" max="14081" width="8.28515625" style="1" customWidth="1"/>
    <col min="14082" max="14093" width="7.28515625" style="1" bestFit="1" customWidth="1"/>
    <col min="14094" max="14096" width="8.85546875" style="1" customWidth="1"/>
    <col min="14097" max="14334" width="9.140625" style="1"/>
    <col min="14335" max="14335" width="22" style="1" customWidth="1"/>
    <col min="14336" max="14336" width="10.140625" style="1" customWidth="1"/>
    <col min="14337" max="14337" width="8.28515625" style="1" customWidth="1"/>
    <col min="14338" max="14349" width="7.28515625" style="1" bestFit="1" customWidth="1"/>
    <col min="14350" max="14352" width="8.85546875" style="1" customWidth="1"/>
    <col min="14353" max="14590" width="9.140625" style="1"/>
    <col min="14591" max="14591" width="22" style="1" customWidth="1"/>
    <col min="14592" max="14592" width="10.140625" style="1" customWidth="1"/>
    <col min="14593" max="14593" width="8.28515625" style="1" customWidth="1"/>
    <col min="14594" max="14605" width="7.28515625" style="1" bestFit="1" customWidth="1"/>
    <col min="14606" max="14608" width="8.85546875" style="1" customWidth="1"/>
    <col min="14609" max="14846" width="9.140625" style="1"/>
    <col min="14847" max="14847" width="22" style="1" customWidth="1"/>
    <col min="14848" max="14848" width="10.140625" style="1" customWidth="1"/>
    <col min="14849" max="14849" width="8.28515625" style="1" customWidth="1"/>
    <col min="14850" max="14861" width="7.28515625" style="1" bestFit="1" customWidth="1"/>
    <col min="14862" max="14864" width="8.85546875" style="1" customWidth="1"/>
    <col min="14865" max="15102" width="9.140625" style="1"/>
    <col min="15103" max="15103" width="22" style="1" customWidth="1"/>
    <col min="15104" max="15104" width="10.140625" style="1" customWidth="1"/>
    <col min="15105" max="15105" width="8.28515625" style="1" customWidth="1"/>
    <col min="15106" max="15117" width="7.28515625" style="1" bestFit="1" customWidth="1"/>
    <col min="15118" max="15120" width="8.85546875" style="1" customWidth="1"/>
    <col min="15121" max="15358" width="9.140625" style="1"/>
    <col min="15359" max="15359" width="22" style="1" customWidth="1"/>
    <col min="15360" max="15360" width="10.140625" style="1" customWidth="1"/>
    <col min="15361" max="15361" width="8.28515625" style="1" customWidth="1"/>
    <col min="15362" max="15373" width="7.28515625" style="1" bestFit="1" customWidth="1"/>
    <col min="15374" max="15376" width="8.85546875" style="1" customWidth="1"/>
    <col min="15377" max="15614" width="9.140625" style="1"/>
    <col min="15615" max="15615" width="22" style="1" customWidth="1"/>
    <col min="15616" max="15616" width="10.140625" style="1" customWidth="1"/>
    <col min="15617" max="15617" width="8.28515625" style="1" customWidth="1"/>
    <col min="15618" max="15629" width="7.28515625" style="1" bestFit="1" customWidth="1"/>
    <col min="15630" max="15632" width="8.85546875" style="1" customWidth="1"/>
    <col min="15633" max="15870" width="9.140625" style="1"/>
    <col min="15871" max="15871" width="22" style="1" customWidth="1"/>
    <col min="15872" max="15872" width="10.140625" style="1" customWidth="1"/>
    <col min="15873" max="15873" width="8.28515625" style="1" customWidth="1"/>
    <col min="15874" max="15885" width="7.28515625" style="1" bestFit="1" customWidth="1"/>
    <col min="15886" max="15888" width="8.85546875" style="1" customWidth="1"/>
    <col min="15889" max="16126" width="9.140625" style="1"/>
    <col min="16127" max="16127" width="22" style="1" customWidth="1"/>
    <col min="16128" max="16128" width="10.140625" style="1" customWidth="1"/>
    <col min="16129" max="16129" width="8.28515625" style="1" customWidth="1"/>
    <col min="16130" max="16141" width="7.28515625" style="1" bestFit="1" customWidth="1"/>
    <col min="16142" max="16144" width="8.85546875" style="1" customWidth="1"/>
    <col min="16145" max="16384" width="9.140625" style="1"/>
  </cols>
  <sheetData>
    <row r="1" spans="1:22" x14ac:dyDescent="0.25">
      <c r="A1" s="3"/>
      <c r="B1" s="4">
        <v>1989</v>
      </c>
      <c r="C1" s="4">
        <v>1990</v>
      </c>
      <c r="D1" s="4">
        <v>1991</v>
      </c>
      <c r="E1" s="4">
        <v>1992</v>
      </c>
      <c r="F1" s="4">
        <v>1993</v>
      </c>
      <c r="G1" s="4">
        <v>1994</v>
      </c>
      <c r="H1" s="4">
        <v>1995</v>
      </c>
      <c r="I1" s="4">
        <v>1996</v>
      </c>
      <c r="J1" s="4">
        <v>1997</v>
      </c>
      <c r="K1" s="4">
        <v>1998</v>
      </c>
      <c r="L1" s="4">
        <v>1999</v>
      </c>
      <c r="M1" s="4">
        <v>2000</v>
      </c>
      <c r="N1" s="4">
        <v>2001</v>
      </c>
      <c r="O1" s="4">
        <v>2002</v>
      </c>
      <c r="P1" s="4">
        <v>2003</v>
      </c>
      <c r="Q1" s="4">
        <v>2004</v>
      </c>
      <c r="R1" s="4">
        <v>2005</v>
      </c>
      <c r="S1" s="4">
        <v>2006</v>
      </c>
      <c r="T1" s="4">
        <v>2007</v>
      </c>
      <c r="U1" s="4">
        <v>2008</v>
      </c>
      <c r="V1" s="4"/>
    </row>
    <row r="2" spans="1:22" x14ac:dyDescent="0.25">
      <c r="A2" s="5" t="s">
        <v>0</v>
      </c>
      <c r="B2" s="6"/>
      <c r="C2" s="6"/>
      <c r="D2" s="6"/>
      <c r="E2" s="6"/>
      <c r="F2" s="6"/>
    </row>
    <row r="3" spans="1:22" x14ac:dyDescent="0.25">
      <c r="A3" s="7" t="s">
        <v>1</v>
      </c>
      <c r="B3" s="6"/>
      <c r="C3" s="6"/>
      <c r="D3" s="6"/>
      <c r="E3" s="6"/>
      <c r="F3" s="6"/>
    </row>
    <row r="4" spans="1:22" x14ac:dyDescent="0.25">
      <c r="A4" s="6" t="s">
        <v>2</v>
      </c>
      <c r="B4" s="9">
        <v>80</v>
      </c>
      <c r="C4" s="9">
        <v>85.8</v>
      </c>
      <c r="D4" s="9">
        <v>90</v>
      </c>
      <c r="E4" s="9">
        <v>80.8</v>
      </c>
      <c r="F4" s="10">
        <v>80.900000000000006</v>
      </c>
      <c r="G4" s="10">
        <v>73.400000000000006</v>
      </c>
      <c r="H4" s="10">
        <v>78.599999999999994</v>
      </c>
      <c r="I4" s="9">
        <v>81</v>
      </c>
      <c r="J4" s="11">
        <v>86.2</v>
      </c>
      <c r="K4" s="11">
        <v>68.8</v>
      </c>
      <c r="L4" s="9">
        <v>78</v>
      </c>
      <c r="M4" s="11">
        <v>111.6</v>
      </c>
      <c r="N4" s="9">
        <v>102.6</v>
      </c>
      <c r="O4" s="9">
        <v>99.1</v>
      </c>
      <c r="P4" s="9">
        <v>116.9</v>
      </c>
      <c r="Q4" s="8">
        <v>146.6</v>
      </c>
      <c r="R4" s="8">
        <v>184.7</v>
      </c>
      <c r="S4" s="8">
        <v>214.6</v>
      </c>
      <c r="T4" s="8">
        <v>238.4</v>
      </c>
      <c r="U4" s="8">
        <v>284.8</v>
      </c>
    </row>
    <row r="5" spans="1:22" x14ac:dyDescent="0.25">
      <c r="A5" s="6" t="s">
        <v>3</v>
      </c>
      <c r="B5" s="9">
        <v>78.400000000000006</v>
      </c>
      <c r="C5" s="9">
        <v>84.9</v>
      </c>
      <c r="D5" s="9">
        <v>85.2</v>
      </c>
      <c r="E5" s="9">
        <v>79.599999999999994</v>
      </c>
      <c r="F5" s="10">
        <v>80.3</v>
      </c>
      <c r="G5" s="10">
        <v>72.2</v>
      </c>
      <c r="H5" s="10">
        <v>78.900000000000006</v>
      </c>
      <c r="I5" s="9">
        <v>79.5</v>
      </c>
      <c r="J5" s="11">
        <v>84.3</v>
      </c>
      <c r="K5" s="11">
        <v>65.400000000000006</v>
      </c>
      <c r="L5" s="11">
        <v>76.400000000000006</v>
      </c>
      <c r="M5" s="11">
        <v>113.6</v>
      </c>
      <c r="N5" s="9">
        <v>107.9</v>
      </c>
      <c r="O5" s="9">
        <v>98.1</v>
      </c>
      <c r="P5" s="9">
        <v>119.4</v>
      </c>
      <c r="Q5" s="8">
        <v>146.4</v>
      </c>
      <c r="R5" s="8">
        <v>184.3</v>
      </c>
      <c r="S5" s="8">
        <v>217</v>
      </c>
      <c r="T5" s="8">
        <v>234.8</v>
      </c>
      <c r="U5" s="8">
        <v>280.89999999999998</v>
      </c>
    </row>
    <row r="6" spans="1:22" x14ac:dyDescent="0.25">
      <c r="A6" s="6" t="s">
        <v>4</v>
      </c>
      <c r="B6" s="9">
        <v>80.599999999999994</v>
      </c>
      <c r="C6" s="9">
        <v>88.8</v>
      </c>
      <c r="D6" s="9">
        <v>91.6</v>
      </c>
      <c r="E6" s="9">
        <v>83.6</v>
      </c>
      <c r="F6" s="10">
        <v>82.7</v>
      </c>
      <c r="G6" s="10">
        <v>76.2</v>
      </c>
      <c r="H6" s="9">
        <v>80</v>
      </c>
      <c r="I6" s="9">
        <v>82.9</v>
      </c>
      <c r="J6" s="11">
        <v>85.5</v>
      </c>
      <c r="K6" s="11">
        <v>65.099999999999994</v>
      </c>
      <c r="L6" s="11">
        <v>77.599999999999994</v>
      </c>
      <c r="M6" s="11">
        <v>112.6</v>
      </c>
      <c r="N6" s="9">
        <v>104.9</v>
      </c>
      <c r="O6" s="9">
        <v>100</v>
      </c>
      <c r="P6" s="9">
        <v>119.9</v>
      </c>
      <c r="Q6" s="8">
        <v>150.6</v>
      </c>
      <c r="R6" s="8">
        <v>189.4</v>
      </c>
      <c r="S6" s="8">
        <v>219.6</v>
      </c>
      <c r="T6" s="8">
        <v>242</v>
      </c>
      <c r="U6" s="8">
        <v>292.5</v>
      </c>
    </row>
    <row r="7" spans="1:22" x14ac:dyDescent="0.25">
      <c r="A7" s="6" t="s">
        <v>5</v>
      </c>
      <c r="B7" s="9">
        <v>79.8</v>
      </c>
      <c r="C7" s="9">
        <v>82.9</v>
      </c>
      <c r="D7" s="9">
        <v>83.1</v>
      </c>
      <c r="E7" s="9">
        <v>76.5</v>
      </c>
      <c r="F7" s="9">
        <v>79</v>
      </c>
      <c r="G7" s="10">
        <v>69.2</v>
      </c>
      <c r="H7" s="10">
        <v>78.2</v>
      </c>
      <c r="I7" s="9">
        <v>80.3</v>
      </c>
      <c r="J7" s="11">
        <v>84.5</v>
      </c>
      <c r="K7" s="11">
        <v>63.6</v>
      </c>
      <c r="L7" s="9">
        <v>75</v>
      </c>
      <c r="M7" s="11">
        <v>114.7</v>
      </c>
      <c r="N7" s="9">
        <v>108.9</v>
      </c>
      <c r="O7" s="9">
        <v>98.2</v>
      </c>
      <c r="P7" s="9">
        <v>119.3</v>
      </c>
      <c r="Q7" s="8">
        <v>146.19999999999999</v>
      </c>
      <c r="R7" s="8">
        <v>184.7</v>
      </c>
      <c r="S7" s="8">
        <v>216.3</v>
      </c>
      <c r="T7" s="8">
        <v>236.6</v>
      </c>
      <c r="U7" s="8">
        <v>282</v>
      </c>
    </row>
    <row r="8" spans="1:22" x14ac:dyDescent="0.25">
      <c r="A8" s="6" t="s">
        <v>6</v>
      </c>
      <c r="B8" s="9">
        <v>77.3</v>
      </c>
      <c r="C8" s="9">
        <v>81.7</v>
      </c>
      <c r="D8" s="9">
        <v>82.9</v>
      </c>
      <c r="E8" s="9">
        <v>74.400000000000006</v>
      </c>
      <c r="F8" s="9">
        <v>77.599999999999994</v>
      </c>
      <c r="G8" s="10">
        <v>71.099999999999994</v>
      </c>
      <c r="H8" s="10">
        <v>73.599999999999994</v>
      </c>
      <c r="I8" s="9">
        <v>77.2</v>
      </c>
      <c r="J8" s="11">
        <v>80.8</v>
      </c>
      <c r="K8" s="11">
        <v>59.8</v>
      </c>
      <c r="L8" s="11">
        <v>71.2</v>
      </c>
      <c r="M8" s="11">
        <v>109.1</v>
      </c>
      <c r="N8" s="9">
        <v>103.3</v>
      </c>
      <c r="O8" s="9">
        <v>95.6</v>
      </c>
      <c r="P8" s="9">
        <v>115</v>
      </c>
      <c r="Q8" s="8">
        <v>142.6</v>
      </c>
      <c r="R8" s="8">
        <v>179.9</v>
      </c>
      <c r="S8" s="8">
        <v>214.5</v>
      </c>
      <c r="T8" s="8">
        <v>229.4</v>
      </c>
      <c r="U8" s="8">
        <v>272.89999999999998</v>
      </c>
    </row>
    <row r="9" spans="1:22" x14ac:dyDescent="0.25">
      <c r="A9" s="6" t="s">
        <v>7</v>
      </c>
      <c r="B9" s="9">
        <v>82.8</v>
      </c>
      <c r="C9" s="9">
        <v>82.9</v>
      </c>
      <c r="D9" s="9">
        <v>83</v>
      </c>
      <c r="E9" s="9">
        <v>78.3</v>
      </c>
      <c r="F9" s="9">
        <v>81.599999999999994</v>
      </c>
      <c r="G9" s="10">
        <v>72.3</v>
      </c>
      <c r="H9" s="10">
        <v>76.8</v>
      </c>
      <c r="I9" s="9">
        <v>80.099999999999994</v>
      </c>
      <c r="J9" s="11">
        <v>82.9</v>
      </c>
      <c r="K9" s="11">
        <v>63.3</v>
      </c>
      <c r="L9" s="11">
        <v>74.599999999999994</v>
      </c>
      <c r="M9" s="11">
        <v>113.3</v>
      </c>
      <c r="N9" s="9">
        <v>108.6</v>
      </c>
      <c r="O9" s="9">
        <v>98</v>
      </c>
      <c r="P9" s="9">
        <v>118</v>
      </c>
      <c r="Q9" s="8">
        <v>147.19999999999999</v>
      </c>
      <c r="R9" s="8">
        <v>185</v>
      </c>
      <c r="S9" s="8">
        <v>220</v>
      </c>
      <c r="T9" s="8">
        <v>238.1</v>
      </c>
      <c r="U9" s="8">
        <v>280.39999999999998</v>
      </c>
    </row>
    <row r="10" spans="1:22" x14ac:dyDescent="0.25">
      <c r="A10" s="7" t="s">
        <v>8</v>
      </c>
      <c r="B10" s="9"/>
      <c r="C10" s="9"/>
      <c r="D10" s="9"/>
      <c r="E10" s="9"/>
      <c r="F10" s="9"/>
      <c r="G10" s="10"/>
      <c r="H10" s="10"/>
      <c r="I10" s="9"/>
      <c r="J10" s="9"/>
      <c r="K10" s="9"/>
      <c r="L10" s="9"/>
      <c r="M10" s="9"/>
      <c r="N10" s="9"/>
      <c r="O10" s="9"/>
      <c r="P10" s="9"/>
      <c r="Q10" s="12"/>
      <c r="R10" s="12"/>
      <c r="S10" s="12"/>
      <c r="T10" s="12"/>
      <c r="U10" s="13"/>
    </row>
    <row r="11" spans="1:22" x14ac:dyDescent="0.25">
      <c r="A11" s="6" t="s">
        <v>9</v>
      </c>
      <c r="B11" s="9">
        <v>75.5</v>
      </c>
      <c r="C11" s="9">
        <v>78.7</v>
      </c>
      <c r="D11" s="9">
        <v>87</v>
      </c>
      <c r="E11" s="9">
        <v>74.8</v>
      </c>
      <c r="F11" s="9">
        <v>75.8</v>
      </c>
      <c r="G11" s="10">
        <v>68.7</v>
      </c>
      <c r="H11" s="10">
        <v>75.099999999999994</v>
      </c>
      <c r="I11" s="9">
        <v>77.400000000000006</v>
      </c>
      <c r="J11" s="11">
        <v>81.5</v>
      </c>
      <c r="K11" s="11">
        <v>62.6</v>
      </c>
      <c r="L11" s="9">
        <v>74</v>
      </c>
      <c r="M11" s="11">
        <v>109.1</v>
      </c>
      <c r="N11" s="9">
        <v>102.8</v>
      </c>
      <c r="O11" s="9">
        <v>95.1</v>
      </c>
      <c r="P11" s="9">
        <v>116.6</v>
      </c>
      <c r="Q11" s="8">
        <v>145.5</v>
      </c>
      <c r="R11" s="8">
        <v>182.4</v>
      </c>
      <c r="S11" s="8">
        <v>214.3</v>
      </c>
      <c r="T11" s="8">
        <v>233.5</v>
      </c>
      <c r="U11" s="8">
        <v>282.8</v>
      </c>
    </row>
    <row r="12" spans="1:22" x14ac:dyDescent="0.25">
      <c r="A12" s="6" t="s">
        <v>10</v>
      </c>
      <c r="B12" s="9">
        <v>79.099999999999994</v>
      </c>
      <c r="C12" s="9">
        <v>80.3</v>
      </c>
      <c r="D12" s="9">
        <v>83.4</v>
      </c>
      <c r="E12" s="9">
        <v>77.8</v>
      </c>
      <c r="F12" s="9">
        <v>85.4</v>
      </c>
      <c r="G12" s="10">
        <v>74.900000000000006</v>
      </c>
      <c r="H12" s="10">
        <v>81.400000000000006</v>
      </c>
      <c r="I12" s="9">
        <v>81.900000000000006</v>
      </c>
      <c r="J12" s="11">
        <v>81.5</v>
      </c>
      <c r="K12" s="11">
        <v>63.5</v>
      </c>
      <c r="L12" s="11">
        <v>74.7</v>
      </c>
      <c r="M12" s="11">
        <v>112.8</v>
      </c>
      <c r="N12" s="9">
        <v>108.2</v>
      </c>
      <c r="O12" s="9">
        <v>98.4</v>
      </c>
      <c r="P12" s="9">
        <v>120.5</v>
      </c>
      <c r="Q12" s="8">
        <v>148.1</v>
      </c>
      <c r="R12" s="8">
        <v>186.8</v>
      </c>
      <c r="S12" s="8">
        <v>218.8</v>
      </c>
      <c r="T12" s="8">
        <v>231.7</v>
      </c>
      <c r="U12" s="8">
        <v>281.7</v>
      </c>
    </row>
    <row r="13" spans="1:22" x14ac:dyDescent="0.25">
      <c r="A13" s="6" t="s">
        <v>11</v>
      </c>
      <c r="B13" s="9">
        <v>70.7</v>
      </c>
      <c r="C13" s="9">
        <v>77.099999999999994</v>
      </c>
      <c r="D13" s="9">
        <v>82.4</v>
      </c>
      <c r="E13" s="9">
        <v>72.5</v>
      </c>
      <c r="F13" s="9">
        <v>72.3</v>
      </c>
      <c r="G13" s="10">
        <v>65.7</v>
      </c>
      <c r="H13" s="10">
        <v>73.5</v>
      </c>
      <c r="I13" s="9">
        <v>74.900000000000006</v>
      </c>
      <c r="J13" s="11">
        <v>77.3</v>
      </c>
      <c r="K13" s="11">
        <v>58.1</v>
      </c>
      <c r="L13" s="11">
        <v>67.7</v>
      </c>
      <c r="M13" s="11">
        <v>103.1</v>
      </c>
      <c r="N13" s="9">
        <v>95.3</v>
      </c>
      <c r="O13" s="9">
        <v>88.7</v>
      </c>
      <c r="P13" s="9">
        <v>109.2</v>
      </c>
      <c r="Q13" s="8">
        <v>138.1</v>
      </c>
      <c r="R13" s="8">
        <v>176.8</v>
      </c>
      <c r="S13" s="8">
        <v>208.3</v>
      </c>
      <c r="T13" s="8">
        <v>228.2</v>
      </c>
      <c r="U13" s="8">
        <v>274.2</v>
      </c>
    </row>
    <row r="14" spans="1:22" x14ac:dyDescent="0.25">
      <c r="A14" s="5" t="s">
        <v>12</v>
      </c>
      <c r="B14" s="9"/>
      <c r="C14" s="9"/>
      <c r="D14" s="9"/>
      <c r="E14" s="9"/>
      <c r="F14" s="9"/>
      <c r="G14" s="10"/>
      <c r="H14" s="10"/>
      <c r="I14" s="9"/>
      <c r="J14" s="9"/>
      <c r="K14" s="9"/>
      <c r="L14" s="9"/>
      <c r="M14" s="9"/>
      <c r="N14" s="9"/>
      <c r="O14" s="9"/>
      <c r="P14" s="9"/>
      <c r="Q14" s="12"/>
      <c r="R14" s="12"/>
      <c r="S14" s="12"/>
      <c r="T14" s="12"/>
      <c r="U14" s="13"/>
    </row>
    <row r="15" spans="1:22" x14ac:dyDescent="0.25">
      <c r="A15" s="7" t="s">
        <v>13</v>
      </c>
      <c r="B15" s="9"/>
      <c r="C15" s="9"/>
      <c r="D15" s="9"/>
      <c r="E15" s="9"/>
      <c r="F15" s="9"/>
      <c r="G15" s="10"/>
      <c r="H15" s="10"/>
      <c r="I15" s="9"/>
      <c r="J15" s="9"/>
      <c r="K15" s="9"/>
      <c r="L15" s="9"/>
      <c r="M15" s="9"/>
      <c r="N15" s="9"/>
      <c r="O15" s="9"/>
      <c r="P15" s="9"/>
      <c r="Q15" s="12"/>
      <c r="R15" s="12"/>
      <c r="S15" s="12"/>
      <c r="T15" s="12"/>
      <c r="U15" s="13"/>
    </row>
    <row r="16" spans="1:22" x14ac:dyDescent="0.25">
      <c r="A16" s="6" t="s">
        <v>14</v>
      </c>
      <c r="B16" s="9">
        <v>71.7</v>
      </c>
      <c r="C16" s="9">
        <v>75</v>
      </c>
      <c r="D16" s="9">
        <v>73.400000000000006</v>
      </c>
      <c r="E16" s="9">
        <v>73.3</v>
      </c>
      <c r="F16" s="9">
        <v>71.400000000000006</v>
      </c>
      <c r="G16" s="10">
        <v>66.3</v>
      </c>
      <c r="H16" s="10">
        <v>69.599999999999994</v>
      </c>
      <c r="I16" s="9">
        <v>74.099999999999994</v>
      </c>
      <c r="J16" s="11">
        <v>77.099999999999994</v>
      </c>
      <c r="K16" s="11">
        <v>63.4</v>
      </c>
      <c r="L16" s="11">
        <v>73.900000000000006</v>
      </c>
      <c r="M16" s="11">
        <v>107.4</v>
      </c>
      <c r="N16" s="9">
        <v>102</v>
      </c>
      <c r="O16" s="9">
        <v>94.8</v>
      </c>
      <c r="P16" s="9">
        <v>111.7</v>
      </c>
      <c r="Q16" s="8">
        <v>138.4</v>
      </c>
      <c r="R16" s="8">
        <v>177</v>
      </c>
      <c r="S16" s="8">
        <v>204.5</v>
      </c>
      <c r="T16" s="8">
        <v>231.5</v>
      </c>
      <c r="U16" s="14">
        <v>269.5</v>
      </c>
    </row>
    <row r="17" spans="1:21" x14ac:dyDescent="0.25">
      <c r="A17" s="6" t="s">
        <v>15</v>
      </c>
      <c r="B17" s="9">
        <v>66.8</v>
      </c>
      <c r="C17" s="9">
        <v>75.099999999999994</v>
      </c>
      <c r="D17" s="9">
        <v>77.3</v>
      </c>
      <c r="E17" s="9">
        <v>68.900000000000006</v>
      </c>
      <c r="F17" s="9">
        <v>71.599999999999994</v>
      </c>
      <c r="G17" s="10">
        <v>65.099999999999994</v>
      </c>
      <c r="H17" s="10">
        <v>70.400000000000006</v>
      </c>
      <c r="I17" s="9">
        <v>71.5</v>
      </c>
      <c r="J17" s="11">
        <v>77.900000000000006</v>
      </c>
      <c r="K17" s="11">
        <v>61.7</v>
      </c>
      <c r="L17" s="11">
        <v>70.7</v>
      </c>
      <c r="M17" s="11">
        <v>106.9</v>
      </c>
      <c r="N17" s="9">
        <v>103.3</v>
      </c>
      <c r="O17" s="9">
        <v>93.7</v>
      </c>
      <c r="P17" s="9">
        <v>111.2</v>
      </c>
      <c r="Q17" s="8">
        <v>138.5</v>
      </c>
      <c r="R17" s="8">
        <v>177</v>
      </c>
      <c r="S17" s="8">
        <v>205.2</v>
      </c>
      <c r="T17" s="8">
        <v>230.5</v>
      </c>
      <c r="U17" s="14">
        <v>273.39999999999998</v>
      </c>
    </row>
    <row r="18" spans="1:21" x14ac:dyDescent="0.25">
      <c r="A18" s="6" t="s">
        <v>16</v>
      </c>
      <c r="B18" s="9">
        <v>69.2</v>
      </c>
      <c r="C18" s="9">
        <v>73.2</v>
      </c>
      <c r="D18" s="9">
        <v>76.099999999999994</v>
      </c>
      <c r="E18" s="9">
        <v>69.599999999999994</v>
      </c>
      <c r="F18" s="9">
        <v>74.099999999999994</v>
      </c>
      <c r="G18" s="9">
        <v>64</v>
      </c>
      <c r="H18" s="9">
        <v>72</v>
      </c>
      <c r="I18" s="9">
        <v>76.900000000000006</v>
      </c>
      <c r="J18" s="11">
        <v>81.2</v>
      </c>
      <c r="K18" s="11">
        <v>65.2</v>
      </c>
      <c r="L18" s="11">
        <v>74.3</v>
      </c>
      <c r="M18" s="11">
        <v>112.3</v>
      </c>
      <c r="N18" s="9">
        <v>111</v>
      </c>
      <c r="O18" s="9">
        <v>99.8</v>
      </c>
      <c r="P18" s="9">
        <v>116.1</v>
      </c>
      <c r="Q18" s="8">
        <v>143.30000000000001</v>
      </c>
      <c r="R18" s="8">
        <v>181.7</v>
      </c>
      <c r="S18" s="8">
        <v>211.9</v>
      </c>
      <c r="T18" s="8">
        <v>237.5</v>
      </c>
      <c r="U18" s="14">
        <v>279.2</v>
      </c>
    </row>
    <row r="19" spans="1:21" x14ac:dyDescent="0.25">
      <c r="A19" s="6" t="s">
        <v>17</v>
      </c>
      <c r="B19" s="9">
        <v>66.900000000000006</v>
      </c>
      <c r="C19" s="9">
        <v>72.7</v>
      </c>
      <c r="D19" s="9">
        <v>74</v>
      </c>
      <c r="E19" s="9">
        <v>67.2</v>
      </c>
      <c r="F19" s="9">
        <v>70.8</v>
      </c>
      <c r="G19" s="10">
        <v>63.7</v>
      </c>
      <c r="H19" s="10">
        <v>69.099999999999994</v>
      </c>
      <c r="I19" s="9">
        <v>71.7</v>
      </c>
      <c r="J19" s="9">
        <v>76</v>
      </c>
      <c r="K19" s="11">
        <v>60.4</v>
      </c>
      <c r="L19" s="11">
        <v>70.400000000000006</v>
      </c>
      <c r="M19" s="11">
        <v>108.4</v>
      </c>
      <c r="N19" s="9">
        <v>102.5</v>
      </c>
      <c r="O19" s="9">
        <v>94.4</v>
      </c>
      <c r="P19" s="9">
        <v>113.3</v>
      </c>
      <c r="Q19" s="8">
        <v>140.69999999999999</v>
      </c>
      <c r="R19" s="8">
        <v>181.3</v>
      </c>
      <c r="S19" s="8">
        <v>209.5</v>
      </c>
      <c r="T19" s="8">
        <v>235.7</v>
      </c>
      <c r="U19" s="14">
        <v>273.8</v>
      </c>
    </row>
    <row r="20" spans="1:21" x14ac:dyDescent="0.25">
      <c r="A20" s="6" t="s">
        <v>18</v>
      </c>
      <c r="B20" s="9">
        <v>67.5</v>
      </c>
      <c r="C20" s="9">
        <v>72.8</v>
      </c>
      <c r="D20" s="9">
        <v>76.8</v>
      </c>
      <c r="E20" s="9">
        <v>69.2</v>
      </c>
      <c r="F20" s="9">
        <v>73.5</v>
      </c>
      <c r="G20" s="10">
        <v>64.400000000000006</v>
      </c>
      <c r="H20" s="10">
        <v>70.5</v>
      </c>
      <c r="I20" s="9">
        <v>75.5</v>
      </c>
      <c r="J20" s="9">
        <v>80</v>
      </c>
      <c r="K20" s="11">
        <v>63.5</v>
      </c>
      <c r="L20" s="11">
        <v>73.7</v>
      </c>
      <c r="M20" s="11">
        <v>108.7</v>
      </c>
      <c r="N20" s="9">
        <v>105.4</v>
      </c>
      <c r="O20" s="9">
        <v>96.3</v>
      </c>
      <c r="P20" s="9">
        <v>114.7</v>
      </c>
      <c r="Q20" s="8">
        <v>142</v>
      </c>
      <c r="R20" s="8">
        <v>181.9</v>
      </c>
      <c r="S20" s="8">
        <v>211.9</v>
      </c>
      <c r="T20" s="8">
        <v>236.3</v>
      </c>
      <c r="U20" s="14">
        <v>273.89999999999998</v>
      </c>
    </row>
    <row r="21" spans="1:21" x14ac:dyDescent="0.25">
      <c r="A21" s="7" t="s">
        <v>19</v>
      </c>
      <c r="B21" s="9"/>
      <c r="C21" s="9"/>
      <c r="D21" s="9"/>
      <c r="E21" s="9"/>
      <c r="F21" s="9"/>
      <c r="G21" s="10"/>
      <c r="H21" s="10"/>
      <c r="I21" s="9"/>
      <c r="J21" s="9"/>
      <c r="K21" s="9"/>
      <c r="L21" s="9"/>
      <c r="M21" s="9"/>
      <c r="N21" s="9"/>
      <c r="O21" s="9"/>
      <c r="P21" s="9"/>
      <c r="Q21" s="12"/>
      <c r="R21" s="12"/>
      <c r="S21" s="12"/>
      <c r="T21" s="12"/>
      <c r="U21" s="13"/>
    </row>
    <row r="22" spans="1:21" x14ac:dyDescent="0.25">
      <c r="A22" s="6" t="s">
        <v>20</v>
      </c>
      <c r="B22" s="9">
        <v>69.5</v>
      </c>
      <c r="C22" s="9">
        <v>77.900000000000006</v>
      </c>
      <c r="D22" s="9">
        <v>77.599999999999994</v>
      </c>
      <c r="E22" s="9">
        <v>73</v>
      </c>
      <c r="F22" s="9">
        <v>81.099999999999994</v>
      </c>
      <c r="G22" s="10">
        <v>72.400000000000006</v>
      </c>
      <c r="H22" s="10">
        <v>76.2</v>
      </c>
      <c r="I22" s="9">
        <v>77.3</v>
      </c>
      <c r="J22" s="11">
        <v>88.8</v>
      </c>
      <c r="K22" s="11">
        <v>70.7</v>
      </c>
      <c r="L22" s="11">
        <v>78.7</v>
      </c>
      <c r="M22" s="11">
        <v>112.9</v>
      </c>
      <c r="N22" s="9">
        <v>110.6</v>
      </c>
      <c r="O22" s="9">
        <v>101</v>
      </c>
      <c r="P22" s="9">
        <v>116.4</v>
      </c>
      <c r="Q22" s="8">
        <v>143.1</v>
      </c>
      <c r="R22" s="8">
        <v>179.1</v>
      </c>
      <c r="S22" s="8">
        <v>211.4</v>
      </c>
      <c r="T22" s="8">
        <v>237.5</v>
      </c>
      <c r="U22" s="14">
        <v>270</v>
      </c>
    </row>
    <row r="23" spans="1:21" x14ac:dyDescent="0.25">
      <c r="A23" s="6" t="s">
        <v>21</v>
      </c>
      <c r="B23" s="9">
        <v>67.900000000000006</v>
      </c>
      <c r="C23" s="9">
        <v>75.900000000000006</v>
      </c>
      <c r="D23" s="9">
        <v>80</v>
      </c>
      <c r="E23" s="9">
        <v>70.900000000000006</v>
      </c>
      <c r="F23" s="9">
        <v>72.900000000000006</v>
      </c>
      <c r="G23" s="10">
        <v>62.2</v>
      </c>
      <c r="H23" s="10">
        <v>67.5</v>
      </c>
      <c r="I23" s="9">
        <v>71.3</v>
      </c>
      <c r="J23" s="11">
        <v>79.2</v>
      </c>
      <c r="K23" s="9">
        <v>61</v>
      </c>
      <c r="L23" s="11">
        <v>69.3</v>
      </c>
      <c r="M23" s="11">
        <v>106.3</v>
      </c>
      <c r="N23" s="9">
        <v>101.8</v>
      </c>
      <c r="O23" s="9">
        <v>91.7</v>
      </c>
      <c r="P23" s="9">
        <v>108.4</v>
      </c>
      <c r="Q23" s="8">
        <v>136.19999999999999</v>
      </c>
      <c r="R23" s="8">
        <v>176.2</v>
      </c>
      <c r="S23" s="8">
        <v>206.9</v>
      </c>
      <c r="T23" s="8">
        <v>235.6</v>
      </c>
      <c r="U23" s="14">
        <v>272.3</v>
      </c>
    </row>
    <row r="24" spans="1:21" x14ac:dyDescent="0.25">
      <c r="A24" s="6" t="s">
        <v>22</v>
      </c>
      <c r="B24" s="9">
        <v>66</v>
      </c>
      <c r="C24" s="9">
        <v>71.8</v>
      </c>
      <c r="D24" s="9">
        <v>75.599999999999994</v>
      </c>
      <c r="E24" s="9">
        <v>68.400000000000006</v>
      </c>
      <c r="F24" s="9">
        <v>69.8</v>
      </c>
      <c r="G24" s="10">
        <v>61.5</v>
      </c>
      <c r="H24" s="10">
        <v>67.900000000000006</v>
      </c>
      <c r="I24" s="9">
        <v>70.5</v>
      </c>
      <c r="J24" s="11">
        <v>76.5</v>
      </c>
      <c r="K24" s="9">
        <v>58</v>
      </c>
      <c r="L24" s="11">
        <v>67.900000000000006</v>
      </c>
      <c r="M24" s="11">
        <v>104.3</v>
      </c>
      <c r="N24" s="9">
        <v>99.2</v>
      </c>
      <c r="O24" s="9">
        <v>92.7</v>
      </c>
      <c r="P24" s="9">
        <v>109.1</v>
      </c>
      <c r="Q24" s="8">
        <v>136.6</v>
      </c>
      <c r="R24" s="8">
        <v>178.8</v>
      </c>
      <c r="S24" s="8">
        <v>204.9</v>
      </c>
      <c r="T24" s="8">
        <v>228.6</v>
      </c>
      <c r="U24" s="14">
        <v>267.5</v>
      </c>
    </row>
    <row r="25" spans="1:21" x14ac:dyDescent="0.25">
      <c r="A25" s="6" t="s">
        <v>23</v>
      </c>
      <c r="B25" s="9">
        <v>72.5</v>
      </c>
      <c r="C25" s="9">
        <v>85.3</v>
      </c>
      <c r="D25" s="9">
        <v>82.8</v>
      </c>
      <c r="E25" s="9">
        <v>79.099999999999994</v>
      </c>
      <c r="F25" s="9">
        <v>85.1</v>
      </c>
      <c r="G25" s="10">
        <v>74.400000000000006</v>
      </c>
      <c r="H25" s="10">
        <v>76.3</v>
      </c>
      <c r="I25" s="9">
        <v>81.7</v>
      </c>
      <c r="J25" s="11">
        <v>88.9</v>
      </c>
      <c r="K25" s="11">
        <v>71.099999999999994</v>
      </c>
      <c r="L25" s="11">
        <v>79.099999999999994</v>
      </c>
      <c r="M25" s="11">
        <v>113.6</v>
      </c>
      <c r="N25" s="9">
        <v>110.9</v>
      </c>
      <c r="O25" s="9">
        <v>101.3</v>
      </c>
      <c r="P25" s="9">
        <v>116.6</v>
      </c>
      <c r="Q25" s="8">
        <v>145.69999999999999</v>
      </c>
      <c r="R25" s="8">
        <v>184.8</v>
      </c>
      <c r="S25" s="8">
        <v>213.5</v>
      </c>
      <c r="T25" s="8">
        <v>245.1</v>
      </c>
      <c r="U25" s="14">
        <v>278.2</v>
      </c>
    </row>
    <row r="26" spans="1:21" x14ac:dyDescent="0.25">
      <c r="A26" s="6" t="s">
        <v>24</v>
      </c>
      <c r="B26" s="9">
        <v>70.5</v>
      </c>
      <c r="C26" s="9">
        <v>83.1</v>
      </c>
      <c r="D26" s="9">
        <v>80.8</v>
      </c>
      <c r="E26" s="9">
        <v>75.900000000000006</v>
      </c>
      <c r="F26" s="9">
        <v>78.2</v>
      </c>
      <c r="G26" s="10">
        <v>70.900000000000006</v>
      </c>
      <c r="H26" s="10">
        <v>74.599999999999994</v>
      </c>
      <c r="I26" s="9">
        <v>75.2</v>
      </c>
      <c r="J26" s="11">
        <v>86.2</v>
      </c>
      <c r="K26" s="11">
        <v>69.7</v>
      </c>
      <c r="L26" s="11">
        <v>76.8</v>
      </c>
      <c r="M26" s="11">
        <v>114.3</v>
      </c>
      <c r="N26" s="9">
        <v>110.6</v>
      </c>
      <c r="O26" s="9">
        <v>98.3</v>
      </c>
      <c r="P26" s="9">
        <v>115</v>
      </c>
      <c r="Q26" s="8">
        <v>142.6</v>
      </c>
      <c r="R26" s="8">
        <v>183.8</v>
      </c>
      <c r="S26" s="8">
        <v>214.3</v>
      </c>
      <c r="T26" s="8">
        <v>240.6</v>
      </c>
      <c r="U26" s="14">
        <v>274.10000000000002</v>
      </c>
    </row>
    <row r="27" spans="1:21" x14ac:dyDescent="0.25">
      <c r="A27" s="6" t="s">
        <v>25</v>
      </c>
      <c r="B27" s="9">
        <v>70.3</v>
      </c>
      <c r="C27" s="9">
        <v>73</v>
      </c>
      <c r="D27" s="9">
        <v>80.900000000000006</v>
      </c>
      <c r="E27" s="9">
        <v>73.5</v>
      </c>
      <c r="F27" s="9">
        <v>76.8</v>
      </c>
      <c r="G27" s="10">
        <v>69.3</v>
      </c>
      <c r="H27" s="10">
        <v>71.099999999999994</v>
      </c>
      <c r="I27" s="9">
        <v>70.400000000000006</v>
      </c>
      <c r="J27" s="11">
        <v>79.8</v>
      </c>
      <c r="K27" s="11">
        <v>61.9</v>
      </c>
      <c r="L27" s="11">
        <v>69.5</v>
      </c>
      <c r="M27" s="11">
        <v>106.1</v>
      </c>
      <c r="N27" s="9">
        <v>101.2</v>
      </c>
      <c r="O27" s="9">
        <v>92.1</v>
      </c>
      <c r="P27" s="9">
        <v>108.6</v>
      </c>
      <c r="Q27" s="8">
        <v>137.69999999999999</v>
      </c>
      <c r="R27" s="8">
        <v>178.5</v>
      </c>
      <c r="S27" s="8">
        <v>209.2</v>
      </c>
      <c r="T27" s="8">
        <v>236.3</v>
      </c>
      <c r="U27" s="14">
        <v>266.8</v>
      </c>
    </row>
    <row r="28" spans="1:21" x14ac:dyDescent="0.25">
      <c r="A28" s="6" t="s">
        <v>26</v>
      </c>
      <c r="B28" s="9">
        <v>66.2</v>
      </c>
      <c r="C28" s="9">
        <v>73</v>
      </c>
      <c r="D28" s="9">
        <v>76.2</v>
      </c>
      <c r="E28" s="9">
        <v>72.2</v>
      </c>
      <c r="F28" s="9">
        <v>73.099999999999994</v>
      </c>
      <c r="G28" s="10">
        <v>62.5</v>
      </c>
      <c r="H28" s="10">
        <v>68.400000000000006</v>
      </c>
      <c r="I28" s="9">
        <v>68.7</v>
      </c>
      <c r="J28" s="11">
        <v>77.8</v>
      </c>
      <c r="K28" s="11">
        <v>60.1</v>
      </c>
      <c r="L28" s="9">
        <v>67</v>
      </c>
      <c r="M28" s="11">
        <v>102.5</v>
      </c>
      <c r="N28" s="9">
        <v>99.2</v>
      </c>
      <c r="O28" s="9">
        <v>92.6</v>
      </c>
      <c r="P28" s="9">
        <v>109.2</v>
      </c>
      <c r="Q28" s="8">
        <v>136</v>
      </c>
      <c r="R28" s="8">
        <v>175.1</v>
      </c>
      <c r="S28" s="8">
        <v>203.6</v>
      </c>
      <c r="T28" s="8">
        <v>231.2</v>
      </c>
      <c r="U28" s="14">
        <v>267.60000000000002</v>
      </c>
    </row>
    <row r="29" spans="1:21" x14ac:dyDescent="0.25">
      <c r="A29" s="5" t="s">
        <v>27</v>
      </c>
      <c r="B29" s="9"/>
      <c r="C29" s="9"/>
      <c r="D29" s="9"/>
      <c r="E29" s="9"/>
      <c r="F29" s="9"/>
      <c r="G29" s="10"/>
      <c r="H29" s="10"/>
      <c r="I29" s="9"/>
      <c r="J29" s="9"/>
      <c r="K29" s="9"/>
      <c r="L29" s="9"/>
      <c r="M29" s="9"/>
      <c r="N29" s="9"/>
      <c r="O29" s="9"/>
      <c r="P29" s="9"/>
      <c r="Q29" s="12"/>
      <c r="R29" s="12"/>
      <c r="S29" s="12"/>
      <c r="T29" s="12"/>
      <c r="U29" s="13"/>
    </row>
    <row r="30" spans="1:21" x14ac:dyDescent="0.25">
      <c r="A30" s="7" t="s">
        <v>28</v>
      </c>
      <c r="B30" s="9"/>
      <c r="C30" s="9"/>
      <c r="D30" s="9"/>
      <c r="E30" s="9"/>
      <c r="F30" s="9"/>
      <c r="G30" s="10"/>
      <c r="H30" s="10"/>
      <c r="I30" s="9"/>
      <c r="J30" s="9"/>
      <c r="K30" s="9"/>
      <c r="L30" s="9"/>
      <c r="M30" s="9"/>
      <c r="N30" s="9"/>
      <c r="O30" s="9"/>
      <c r="P30" s="9"/>
      <c r="Q30" s="12"/>
      <c r="R30" s="12"/>
      <c r="S30" s="12"/>
      <c r="T30" s="12"/>
      <c r="U30" s="13"/>
    </row>
    <row r="31" spans="1:21" x14ac:dyDescent="0.25">
      <c r="A31" s="6" t="s">
        <v>29</v>
      </c>
      <c r="B31" s="9">
        <v>73</v>
      </c>
      <c r="C31" s="9">
        <v>81</v>
      </c>
      <c r="D31" s="9">
        <v>83.8</v>
      </c>
      <c r="E31" s="9">
        <v>74</v>
      </c>
      <c r="F31" s="9">
        <v>74.8</v>
      </c>
      <c r="G31" s="10">
        <v>65.2</v>
      </c>
      <c r="H31" s="10">
        <v>75.5</v>
      </c>
      <c r="I31" s="9">
        <v>75.3</v>
      </c>
      <c r="J31" s="11">
        <v>78.5</v>
      </c>
      <c r="K31" s="11">
        <v>60.4</v>
      </c>
      <c r="L31" s="11">
        <v>71.2</v>
      </c>
      <c r="M31" s="11">
        <v>108.5</v>
      </c>
      <c r="N31" s="9">
        <v>100.6</v>
      </c>
      <c r="O31" s="9">
        <v>92.9</v>
      </c>
      <c r="P31" s="9">
        <v>112.5</v>
      </c>
      <c r="Q31" s="8">
        <v>141.9</v>
      </c>
      <c r="R31" s="8">
        <v>180.9</v>
      </c>
      <c r="S31" s="8">
        <v>215.1</v>
      </c>
      <c r="T31" s="8">
        <v>227.2</v>
      </c>
      <c r="U31" s="14">
        <v>275.5</v>
      </c>
    </row>
    <row r="32" spans="1:21" x14ac:dyDescent="0.25">
      <c r="A32" s="6" t="s">
        <v>30</v>
      </c>
      <c r="B32" s="9">
        <v>74.7</v>
      </c>
      <c r="C32" s="9">
        <v>84.4</v>
      </c>
      <c r="D32" s="9">
        <v>78.8</v>
      </c>
      <c r="E32" s="9">
        <v>78.099999999999994</v>
      </c>
      <c r="F32" s="9">
        <v>75.5</v>
      </c>
      <c r="G32" s="9">
        <v>66</v>
      </c>
      <c r="H32" s="10">
        <v>76.2</v>
      </c>
      <c r="I32" s="9">
        <v>77.599999999999994</v>
      </c>
      <c r="J32" s="11">
        <v>81.2</v>
      </c>
      <c r="K32" s="9">
        <v>63</v>
      </c>
      <c r="L32" s="11">
        <v>70.2</v>
      </c>
      <c r="M32" s="11">
        <v>104.1</v>
      </c>
      <c r="N32" s="9">
        <v>102.2</v>
      </c>
      <c r="O32" s="9">
        <v>94</v>
      </c>
      <c r="P32" s="9">
        <v>112.7</v>
      </c>
      <c r="Q32" s="8">
        <v>141.6</v>
      </c>
      <c r="R32" s="8">
        <v>183.2</v>
      </c>
      <c r="S32" s="8">
        <v>216.1</v>
      </c>
      <c r="T32" s="8">
        <v>231.3</v>
      </c>
      <c r="U32" s="14">
        <v>280.8</v>
      </c>
    </row>
    <row r="33" spans="1:21" x14ac:dyDescent="0.25">
      <c r="A33" s="6" t="s">
        <v>31</v>
      </c>
      <c r="B33" s="9">
        <v>74.5</v>
      </c>
      <c r="C33" s="9">
        <v>80.5</v>
      </c>
      <c r="D33" s="9">
        <v>77.2</v>
      </c>
      <c r="E33" s="9">
        <v>73.3</v>
      </c>
      <c r="F33" s="9">
        <v>75.400000000000006</v>
      </c>
      <c r="G33" s="10">
        <v>67.7</v>
      </c>
      <c r="H33" s="10">
        <v>74.5</v>
      </c>
      <c r="I33" s="9">
        <v>73.7</v>
      </c>
      <c r="J33" s="11">
        <v>78.599999999999994</v>
      </c>
      <c r="K33" s="11">
        <v>61.1</v>
      </c>
      <c r="L33" s="11">
        <v>69.3</v>
      </c>
      <c r="M33" s="11">
        <v>104.3</v>
      </c>
      <c r="N33" s="9">
        <v>99.9</v>
      </c>
      <c r="O33" s="9">
        <v>93.6</v>
      </c>
      <c r="P33" s="9">
        <v>110.9</v>
      </c>
      <c r="Q33" s="8">
        <v>138.6</v>
      </c>
      <c r="R33" s="8">
        <v>181.2</v>
      </c>
      <c r="S33" s="8">
        <v>210.7</v>
      </c>
      <c r="T33" s="8">
        <v>229</v>
      </c>
      <c r="U33" s="14">
        <v>275.39999999999998</v>
      </c>
    </row>
    <row r="34" spans="1:21" x14ac:dyDescent="0.25">
      <c r="A34" s="6" t="s">
        <v>32</v>
      </c>
      <c r="B34" s="9">
        <v>75.099999999999994</v>
      </c>
      <c r="C34" s="9">
        <v>81</v>
      </c>
      <c r="D34" s="9">
        <v>81.099999999999994</v>
      </c>
      <c r="E34" s="9">
        <v>76.8</v>
      </c>
      <c r="F34" s="9">
        <v>78.400000000000006</v>
      </c>
      <c r="G34" s="10">
        <v>71.900000000000006</v>
      </c>
      <c r="H34" s="10">
        <v>76.2</v>
      </c>
      <c r="I34" s="9">
        <v>75.599999999999994</v>
      </c>
      <c r="J34" s="11">
        <v>79.900000000000006</v>
      </c>
      <c r="K34" s="11">
        <v>61.7</v>
      </c>
      <c r="L34" s="11">
        <v>68.900000000000006</v>
      </c>
      <c r="M34" s="11">
        <v>105.5</v>
      </c>
      <c r="N34" s="9">
        <v>99.2</v>
      </c>
      <c r="O34" s="9">
        <v>94</v>
      </c>
      <c r="P34" s="9">
        <v>113.3</v>
      </c>
      <c r="Q34" s="8">
        <v>141.9</v>
      </c>
      <c r="R34" s="8">
        <v>183</v>
      </c>
      <c r="S34" s="8">
        <v>211.6</v>
      </c>
      <c r="T34" s="8">
        <v>234</v>
      </c>
      <c r="U34" s="14">
        <v>282.5</v>
      </c>
    </row>
    <row r="35" spans="1:21" x14ac:dyDescent="0.25">
      <c r="A35" s="6" t="s">
        <v>33</v>
      </c>
      <c r="B35" s="9">
        <v>69.400000000000006</v>
      </c>
      <c r="C35" s="9">
        <v>76.3</v>
      </c>
      <c r="D35" s="9">
        <v>76.2</v>
      </c>
      <c r="E35" s="9">
        <v>69.900000000000006</v>
      </c>
      <c r="F35" s="9">
        <v>71.2</v>
      </c>
      <c r="G35" s="10">
        <v>63.9</v>
      </c>
      <c r="H35" s="10">
        <v>69.400000000000006</v>
      </c>
      <c r="I35" s="9">
        <v>69.7</v>
      </c>
      <c r="J35" s="11">
        <v>74.7</v>
      </c>
      <c r="K35" s="11">
        <v>57.1</v>
      </c>
      <c r="L35" s="11">
        <v>65.7</v>
      </c>
      <c r="M35" s="11">
        <v>100.2</v>
      </c>
      <c r="N35" s="9">
        <v>94.3</v>
      </c>
      <c r="O35" s="9">
        <v>89.9</v>
      </c>
      <c r="P35" s="9">
        <v>106.7</v>
      </c>
      <c r="Q35" s="8">
        <v>136.5</v>
      </c>
      <c r="R35" s="8">
        <v>179.8</v>
      </c>
      <c r="S35" s="8">
        <v>205</v>
      </c>
      <c r="T35" s="8">
        <v>226.4</v>
      </c>
      <c r="U35" s="14">
        <v>274.3</v>
      </c>
    </row>
    <row r="36" spans="1:21" x14ac:dyDescent="0.25">
      <c r="A36" s="6" t="s">
        <v>34</v>
      </c>
      <c r="B36" s="9">
        <v>69.099999999999994</v>
      </c>
      <c r="C36" s="9">
        <v>78.900000000000006</v>
      </c>
      <c r="D36" s="9">
        <v>75.599999999999994</v>
      </c>
      <c r="E36" s="9">
        <v>69.3</v>
      </c>
      <c r="F36" s="9">
        <v>69.8</v>
      </c>
      <c r="G36" s="10">
        <v>63.2</v>
      </c>
      <c r="H36" s="10">
        <v>67.400000000000006</v>
      </c>
      <c r="I36" s="9">
        <v>69</v>
      </c>
      <c r="J36" s="11">
        <v>72.599999999999994</v>
      </c>
      <c r="K36" s="11">
        <v>55.5</v>
      </c>
      <c r="L36" s="11">
        <v>64.7</v>
      </c>
      <c r="M36" s="11">
        <v>99.8</v>
      </c>
      <c r="N36" s="9">
        <v>94.9</v>
      </c>
      <c r="O36" s="9">
        <v>91.7</v>
      </c>
      <c r="P36" s="9">
        <v>108.6</v>
      </c>
      <c r="Q36" s="8">
        <v>138.9</v>
      </c>
      <c r="R36" s="8">
        <v>181.1</v>
      </c>
      <c r="S36" s="8">
        <v>206.6</v>
      </c>
      <c r="T36" s="8">
        <v>226.6</v>
      </c>
      <c r="U36" s="14">
        <v>276.2</v>
      </c>
    </row>
    <row r="37" spans="1:21" x14ac:dyDescent="0.25">
      <c r="A37" s="6" t="s">
        <v>35</v>
      </c>
      <c r="B37" s="9">
        <v>68.5</v>
      </c>
      <c r="C37" s="9">
        <v>74.599999999999994</v>
      </c>
      <c r="D37" s="9">
        <v>75.900000000000006</v>
      </c>
      <c r="E37" s="9">
        <v>70.8</v>
      </c>
      <c r="F37" s="9">
        <v>72.599999999999994</v>
      </c>
      <c r="G37" s="10">
        <v>63.5</v>
      </c>
      <c r="H37" s="10">
        <v>68.7</v>
      </c>
      <c r="I37" s="9">
        <v>68.900000000000006</v>
      </c>
      <c r="J37" s="11">
        <v>71.8</v>
      </c>
      <c r="K37" s="11">
        <v>55.3</v>
      </c>
      <c r="L37" s="11">
        <v>66.5</v>
      </c>
      <c r="M37" s="11">
        <v>99.1</v>
      </c>
      <c r="N37" s="9">
        <v>94.8</v>
      </c>
      <c r="O37" s="9">
        <v>90.1</v>
      </c>
      <c r="P37" s="9">
        <v>108</v>
      </c>
      <c r="Q37" s="8">
        <v>138.9</v>
      </c>
      <c r="R37" s="8">
        <v>183.4</v>
      </c>
      <c r="S37" s="8">
        <v>208.9</v>
      </c>
      <c r="T37" s="8">
        <v>228.5</v>
      </c>
      <c r="U37" s="14">
        <v>279.3</v>
      </c>
    </row>
    <row r="38" spans="1:21" x14ac:dyDescent="0.25">
      <c r="A38" s="6" t="s">
        <v>36</v>
      </c>
      <c r="B38" s="9">
        <v>73.400000000000006</v>
      </c>
      <c r="C38" s="9">
        <v>80.900000000000006</v>
      </c>
      <c r="D38" s="9">
        <v>78.5</v>
      </c>
      <c r="E38" s="9">
        <v>72.2</v>
      </c>
      <c r="F38" s="9">
        <v>77.2</v>
      </c>
      <c r="G38" s="10">
        <v>68.2</v>
      </c>
      <c r="H38" s="10">
        <v>73.2</v>
      </c>
      <c r="I38" s="9">
        <v>72.8</v>
      </c>
      <c r="J38" s="11">
        <v>78.2</v>
      </c>
      <c r="K38" s="11">
        <v>60.5</v>
      </c>
      <c r="L38" s="11">
        <v>69.2</v>
      </c>
      <c r="M38" s="11">
        <v>100.8</v>
      </c>
      <c r="N38" s="9">
        <v>97.2</v>
      </c>
      <c r="O38" s="9">
        <v>93.3</v>
      </c>
      <c r="P38" s="9">
        <v>110.7</v>
      </c>
      <c r="Q38" s="8">
        <v>140</v>
      </c>
      <c r="R38" s="8">
        <v>182</v>
      </c>
      <c r="S38" s="8">
        <v>210.9</v>
      </c>
      <c r="T38" s="8">
        <v>229.5</v>
      </c>
      <c r="U38" s="14">
        <v>276.2</v>
      </c>
    </row>
    <row r="39" spans="1:21" x14ac:dyDescent="0.25">
      <c r="A39" s="7" t="s">
        <v>37</v>
      </c>
      <c r="B39" s="9"/>
      <c r="C39" s="9"/>
      <c r="D39" s="9"/>
      <c r="E39" s="9"/>
      <c r="F39" s="9"/>
      <c r="G39" s="10"/>
      <c r="H39" s="10"/>
      <c r="I39" s="9"/>
      <c r="J39" s="9"/>
      <c r="K39" s="9"/>
      <c r="L39" s="9"/>
      <c r="M39" s="9"/>
      <c r="N39" s="9"/>
      <c r="O39" s="9"/>
      <c r="P39" s="9"/>
      <c r="Q39" s="12"/>
      <c r="R39" s="12"/>
      <c r="S39" s="12"/>
      <c r="T39" s="12"/>
      <c r="U39" s="13"/>
    </row>
    <row r="40" spans="1:21" x14ac:dyDescent="0.25">
      <c r="A40" s="6" t="s">
        <v>38</v>
      </c>
      <c r="B40" s="9">
        <v>70.599999999999994</v>
      </c>
      <c r="C40" s="9">
        <v>76.599999999999994</v>
      </c>
      <c r="D40" s="9">
        <v>78.599999999999994</v>
      </c>
      <c r="E40" s="9">
        <v>72.3</v>
      </c>
      <c r="F40" s="9">
        <v>72.900000000000006</v>
      </c>
      <c r="G40" s="10">
        <v>68.900000000000006</v>
      </c>
      <c r="H40" s="10">
        <v>73.099999999999994</v>
      </c>
      <c r="I40" s="9">
        <v>75.3</v>
      </c>
      <c r="J40" s="11">
        <v>79.599999999999994</v>
      </c>
      <c r="K40" s="11">
        <v>61.8</v>
      </c>
      <c r="L40" s="11">
        <v>73.5</v>
      </c>
      <c r="M40" s="11">
        <v>106.4</v>
      </c>
      <c r="N40" s="9">
        <v>101</v>
      </c>
      <c r="O40" s="9">
        <v>95.2</v>
      </c>
      <c r="P40" s="9">
        <v>111.7</v>
      </c>
      <c r="Q40" s="8">
        <v>140.4</v>
      </c>
      <c r="R40" s="8">
        <v>181.7</v>
      </c>
      <c r="S40" s="8">
        <v>209</v>
      </c>
      <c r="T40" s="8">
        <v>232.8</v>
      </c>
      <c r="U40" s="14">
        <v>276.2</v>
      </c>
    </row>
    <row r="41" spans="1:21" x14ac:dyDescent="0.25">
      <c r="A41" s="6" t="s">
        <v>39</v>
      </c>
      <c r="B41" s="9">
        <v>68.3</v>
      </c>
      <c r="C41" s="9">
        <v>73.8</v>
      </c>
      <c r="D41" s="9">
        <v>74.400000000000006</v>
      </c>
      <c r="E41" s="9">
        <v>70.3</v>
      </c>
      <c r="F41" s="9">
        <v>72.5</v>
      </c>
      <c r="G41" s="10">
        <v>64.3</v>
      </c>
      <c r="H41" s="10">
        <v>69.7</v>
      </c>
      <c r="I41" s="9">
        <v>71.400000000000006</v>
      </c>
      <c r="J41" s="11">
        <v>75.099999999999994</v>
      </c>
      <c r="K41" s="11">
        <v>57.2</v>
      </c>
      <c r="L41" s="9">
        <v>66</v>
      </c>
      <c r="M41" s="9">
        <v>99</v>
      </c>
      <c r="N41" s="9">
        <v>95.5</v>
      </c>
      <c r="O41" s="9">
        <v>89.8</v>
      </c>
      <c r="P41" s="9">
        <v>107</v>
      </c>
      <c r="Q41" s="8">
        <v>136.4</v>
      </c>
      <c r="R41" s="8">
        <v>179</v>
      </c>
      <c r="S41" s="8">
        <v>205.7</v>
      </c>
      <c r="T41" s="8">
        <v>226.9</v>
      </c>
      <c r="U41" s="14">
        <v>273.60000000000002</v>
      </c>
    </row>
    <row r="42" spans="1:21" x14ac:dyDescent="0.25">
      <c r="A42" s="6" t="s">
        <v>40</v>
      </c>
      <c r="B42" s="9">
        <v>69.599999999999994</v>
      </c>
      <c r="C42" s="9">
        <v>83.1</v>
      </c>
      <c r="D42" s="9">
        <v>78.400000000000006</v>
      </c>
      <c r="E42" s="9">
        <v>73.599999999999994</v>
      </c>
      <c r="F42" s="9">
        <v>74.5</v>
      </c>
      <c r="G42" s="10">
        <v>68.3</v>
      </c>
      <c r="H42" s="10">
        <v>73.3</v>
      </c>
      <c r="I42" s="9">
        <v>74</v>
      </c>
      <c r="J42" s="11">
        <v>78.8</v>
      </c>
      <c r="K42" s="11">
        <v>61.8</v>
      </c>
      <c r="L42" s="11">
        <v>68.400000000000006</v>
      </c>
      <c r="M42" s="11">
        <v>101.7</v>
      </c>
      <c r="N42" s="9">
        <v>96.8</v>
      </c>
      <c r="O42" s="9">
        <v>91.1</v>
      </c>
      <c r="P42" s="9">
        <v>107</v>
      </c>
      <c r="Q42" s="8">
        <v>137.5</v>
      </c>
      <c r="R42" s="8">
        <v>180.4</v>
      </c>
      <c r="S42" s="8">
        <v>207.1</v>
      </c>
      <c r="T42" s="8">
        <v>227</v>
      </c>
      <c r="U42" s="14">
        <v>276.7</v>
      </c>
    </row>
    <row r="43" spans="1:21" x14ac:dyDescent="0.25">
      <c r="A43" s="6" t="s">
        <v>41</v>
      </c>
      <c r="B43" s="9">
        <v>74.7</v>
      </c>
      <c r="C43" s="9">
        <v>78.099999999999994</v>
      </c>
      <c r="D43" s="9">
        <v>78.900000000000006</v>
      </c>
      <c r="E43" s="9">
        <v>70.599999999999994</v>
      </c>
      <c r="F43" s="9">
        <v>74.5</v>
      </c>
      <c r="G43" s="10">
        <v>66.099999999999994</v>
      </c>
      <c r="H43" s="10">
        <v>74.099999999999994</v>
      </c>
      <c r="I43" s="9">
        <v>75.099999999999994</v>
      </c>
      <c r="J43" s="11">
        <v>79.3</v>
      </c>
      <c r="K43" s="11">
        <v>62.3</v>
      </c>
      <c r="L43" s="11">
        <v>69.5</v>
      </c>
      <c r="M43" s="11">
        <v>104.8</v>
      </c>
      <c r="N43" s="9">
        <v>99.1</v>
      </c>
      <c r="O43" s="9">
        <v>93.9</v>
      </c>
      <c r="P43" s="9">
        <v>110.9</v>
      </c>
      <c r="Q43" s="8">
        <v>139.4</v>
      </c>
      <c r="R43" s="8">
        <v>181.5</v>
      </c>
      <c r="S43" s="8">
        <v>209.7</v>
      </c>
      <c r="T43" s="8">
        <v>227.7</v>
      </c>
      <c r="U43" s="14">
        <v>272.60000000000002</v>
      </c>
    </row>
    <row r="44" spans="1:21" x14ac:dyDescent="0.25">
      <c r="A44" s="7" t="s">
        <v>42</v>
      </c>
      <c r="B44" s="9"/>
      <c r="C44" s="9"/>
      <c r="D44" s="9"/>
      <c r="E44" s="9"/>
      <c r="F44" s="9"/>
      <c r="G44" s="10"/>
      <c r="H44" s="10"/>
      <c r="I44" s="9"/>
      <c r="J44" s="9"/>
      <c r="K44" s="9"/>
      <c r="L44" s="9"/>
      <c r="M44" s="9"/>
      <c r="N44" s="9"/>
      <c r="O44" s="9"/>
      <c r="P44" s="9"/>
      <c r="Q44" s="12"/>
      <c r="R44" s="12"/>
      <c r="S44" s="12"/>
      <c r="T44" s="12"/>
      <c r="U44" s="13"/>
    </row>
    <row r="45" spans="1:21" x14ac:dyDescent="0.25">
      <c r="A45" s="6" t="s">
        <v>43</v>
      </c>
      <c r="B45" s="9">
        <v>65.400000000000006</v>
      </c>
      <c r="C45" s="9">
        <v>75.8</v>
      </c>
      <c r="D45" s="9">
        <v>77.5</v>
      </c>
      <c r="E45" s="9">
        <v>70.099999999999994</v>
      </c>
      <c r="F45" s="9">
        <v>72.8</v>
      </c>
      <c r="G45" s="10">
        <v>63.6</v>
      </c>
      <c r="H45" s="10">
        <v>69.099999999999994</v>
      </c>
      <c r="I45" s="9">
        <v>68.7</v>
      </c>
      <c r="J45" s="11">
        <v>75.400000000000006</v>
      </c>
      <c r="K45" s="11">
        <v>58.2</v>
      </c>
      <c r="L45" s="11">
        <v>66.400000000000006</v>
      </c>
      <c r="M45" s="11">
        <v>100.3</v>
      </c>
      <c r="N45" s="9">
        <v>95.8</v>
      </c>
      <c r="O45" s="9">
        <v>90.2</v>
      </c>
      <c r="P45" s="9">
        <v>106.7</v>
      </c>
      <c r="Q45" s="8">
        <v>134.80000000000001</v>
      </c>
      <c r="R45" s="8">
        <v>175.7</v>
      </c>
      <c r="S45" s="8">
        <v>203.1</v>
      </c>
      <c r="T45" s="8">
        <v>230.2</v>
      </c>
      <c r="U45" s="14">
        <v>270.3</v>
      </c>
    </row>
    <row r="46" spans="1:21" x14ac:dyDescent="0.25">
      <c r="A46" s="6" t="s">
        <v>44</v>
      </c>
      <c r="B46" s="9">
        <v>70</v>
      </c>
      <c r="C46" s="9">
        <v>76.2</v>
      </c>
      <c r="D46" s="9">
        <v>77.2</v>
      </c>
      <c r="E46" s="9">
        <v>73.599999999999994</v>
      </c>
      <c r="F46" s="9">
        <v>75.3</v>
      </c>
      <c r="G46" s="10">
        <v>66.599999999999994</v>
      </c>
      <c r="H46" s="10">
        <v>71.900000000000006</v>
      </c>
      <c r="I46" s="9">
        <v>70.900000000000006</v>
      </c>
      <c r="J46" s="11">
        <v>76.400000000000006</v>
      </c>
      <c r="K46" s="11">
        <v>59.9</v>
      </c>
      <c r="L46" s="11">
        <v>68.2</v>
      </c>
      <c r="M46" s="11">
        <v>100.7</v>
      </c>
      <c r="N46" s="9">
        <v>94.4</v>
      </c>
      <c r="O46" s="9">
        <v>90</v>
      </c>
      <c r="P46" s="9">
        <v>105.6</v>
      </c>
      <c r="Q46" s="8">
        <v>135.4</v>
      </c>
      <c r="R46" s="8">
        <v>179.8</v>
      </c>
      <c r="S46" s="8">
        <v>208.7</v>
      </c>
      <c r="T46" s="8">
        <v>228.5</v>
      </c>
      <c r="U46" s="14">
        <v>277</v>
      </c>
    </row>
    <row r="47" spans="1:21" x14ac:dyDescent="0.25">
      <c r="A47" s="6" t="s">
        <v>45</v>
      </c>
      <c r="B47" s="9">
        <v>66.2</v>
      </c>
      <c r="C47" s="9">
        <v>72.7</v>
      </c>
      <c r="D47" s="9">
        <v>75.8</v>
      </c>
      <c r="E47" s="9">
        <v>69.5</v>
      </c>
      <c r="F47" s="9">
        <v>71.5</v>
      </c>
      <c r="G47" s="10">
        <v>59.9</v>
      </c>
      <c r="H47" s="9">
        <v>66</v>
      </c>
      <c r="I47" s="9">
        <v>67</v>
      </c>
      <c r="J47" s="11">
        <v>74.3</v>
      </c>
      <c r="K47" s="11">
        <v>57.8</v>
      </c>
      <c r="L47" s="11">
        <v>65.900000000000006</v>
      </c>
      <c r="M47" s="11">
        <v>100.6</v>
      </c>
      <c r="N47" s="9">
        <v>95.3</v>
      </c>
      <c r="O47" s="9">
        <v>88.5</v>
      </c>
      <c r="P47" s="9">
        <v>105.6</v>
      </c>
      <c r="Q47" s="8">
        <v>132.9</v>
      </c>
      <c r="R47" s="8">
        <v>175.6</v>
      </c>
      <c r="S47" s="8">
        <v>204.3</v>
      </c>
      <c r="T47" s="8">
        <v>234.6</v>
      </c>
      <c r="U47" s="14">
        <v>268.5</v>
      </c>
    </row>
    <row r="48" spans="1:21" x14ac:dyDescent="0.25">
      <c r="A48" s="6" t="s">
        <v>46</v>
      </c>
      <c r="B48" s="9">
        <v>67.900000000000006</v>
      </c>
      <c r="C48" s="9">
        <v>76.400000000000006</v>
      </c>
      <c r="D48" s="9">
        <v>76.099999999999994</v>
      </c>
      <c r="E48" s="9">
        <v>72.400000000000006</v>
      </c>
      <c r="F48" s="9">
        <v>74.8</v>
      </c>
      <c r="G48" s="9">
        <v>65</v>
      </c>
      <c r="H48" s="10">
        <v>74.5</v>
      </c>
      <c r="I48" s="9">
        <v>73.099999999999994</v>
      </c>
      <c r="J48" s="11">
        <v>75.400000000000006</v>
      </c>
      <c r="K48" s="11">
        <v>57.6</v>
      </c>
      <c r="L48" s="9">
        <v>67</v>
      </c>
      <c r="M48" s="11">
        <v>99.1</v>
      </c>
      <c r="N48" s="9">
        <v>94.5</v>
      </c>
      <c r="O48" s="9">
        <v>89.3</v>
      </c>
      <c r="P48" s="9">
        <v>105.6</v>
      </c>
      <c r="Q48" s="8">
        <v>133.9</v>
      </c>
      <c r="R48" s="8">
        <v>176.8</v>
      </c>
      <c r="S48" s="8">
        <v>207.8</v>
      </c>
      <c r="T48" s="8">
        <v>228.1</v>
      </c>
      <c r="U48" s="14">
        <v>271.3</v>
      </c>
    </row>
    <row r="49" spans="1:21" x14ac:dyDescent="0.25">
      <c r="A49" s="5" t="s">
        <v>47</v>
      </c>
      <c r="B49" s="9"/>
      <c r="C49" s="9"/>
      <c r="D49" s="9"/>
      <c r="E49" s="9"/>
      <c r="F49" s="9"/>
      <c r="G49" s="10"/>
      <c r="H49" s="10"/>
      <c r="I49" s="9"/>
      <c r="J49" s="9"/>
      <c r="K49" s="9"/>
      <c r="L49" s="9"/>
      <c r="M49" s="9"/>
      <c r="N49" s="9"/>
      <c r="O49" s="9"/>
      <c r="P49" s="9"/>
      <c r="Q49" s="12"/>
      <c r="R49" s="12"/>
      <c r="S49" s="12"/>
      <c r="T49" s="12"/>
      <c r="U49" s="13"/>
    </row>
    <row r="50" spans="1:21" x14ac:dyDescent="0.25">
      <c r="A50" s="7" t="s">
        <v>48</v>
      </c>
      <c r="B50" s="9"/>
      <c r="C50" s="9"/>
      <c r="D50" s="9"/>
      <c r="E50" s="9"/>
      <c r="F50" s="9"/>
      <c r="G50" s="10"/>
      <c r="H50" s="10"/>
      <c r="I50" s="9"/>
      <c r="J50" s="9"/>
      <c r="K50" s="9"/>
      <c r="L50" s="9"/>
      <c r="M50" s="9"/>
      <c r="N50" s="9"/>
      <c r="O50" s="9"/>
      <c r="P50" s="9"/>
      <c r="Q50" s="12"/>
      <c r="R50" s="12"/>
      <c r="S50" s="12"/>
      <c r="T50" s="12"/>
      <c r="U50" s="13"/>
    </row>
    <row r="51" spans="1:21" x14ac:dyDescent="0.25">
      <c r="A51" s="6" t="s">
        <v>49</v>
      </c>
      <c r="B51" s="9">
        <v>69.2</v>
      </c>
      <c r="C51" s="9">
        <v>79.5</v>
      </c>
      <c r="D51" s="9">
        <v>81.3</v>
      </c>
      <c r="E51" s="9">
        <v>73.099999999999994</v>
      </c>
      <c r="F51" s="9">
        <v>77.099999999999994</v>
      </c>
      <c r="G51" s="10">
        <v>71.5</v>
      </c>
      <c r="H51" s="10">
        <v>74.8</v>
      </c>
      <c r="I51" s="9">
        <v>76.3</v>
      </c>
      <c r="J51" s="11">
        <v>89.7</v>
      </c>
      <c r="K51" s="11">
        <v>72.599999999999994</v>
      </c>
      <c r="L51" s="11">
        <v>83.5</v>
      </c>
      <c r="M51" s="11">
        <v>113.3</v>
      </c>
      <c r="N51" s="9">
        <v>105.1</v>
      </c>
      <c r="O51" s="9">
        <v>95</v>
      </c>
      <c r="P51" s="9">
        <v>114.9</v>
      </c>
      <c r="Q51" s="8">
        <v>141.80000000000001</v>
      </c>
      <c r="R51" s="8">
        <v>182</v>
      </c>
      <c r="S51" s="8">
        <v>209.5</v>
      </c>
      <c r="T51" s="8">
        <v>236.9</v>
      </c>
      <c r="U51" s="14">
        <v>280.39999999999998</v>
      </c>
    </row>
    <row r="52" spans="1:21" x14ac:dyDescent="0.25">
      <c r="A52" s="6" t="s">
        <v>50</v>
      </c>
      <c r="B52" s="9">
        <v>68.5</v>
      </c>
      <c r="C52" s="9">
        <v>71.5</v>
      </c>
      <c r="D52" s="9">
        <v>67</v>
      </c>
      <c r="E52" s="9">
        <v>71.7</v>
      </c>
      <c r="F52" s="9">
        <v>72.599999999999994</v>
      </c>
      <c r="G52" s="10">
        <v>64.5</v>
      </c>
      <c r="H52" s="9">
        <v>72</v>
      </c>
      <c r="I52" s="9">
        <v>72.400000000000006</v>
      </c>
      <c r="J52" s="11">
        <v>88.4</v>
      </c>
      <c r="K52" s="11">
        <v>71.099999999999994</v>
      </c>
      <c r="L52" s="11">
        <v>82.2</v>
      </c>
      <c r="M52" s="11">
        <v>112.6</v>
      </c>
      <c r="N52" s="9">
        <v>104.5</v>
      </c>
      <c r="O52" s="9">
        <v>95.1</v>
      </c>
      <c r="P52" s="9">
        <v>119.2</v>
      </c>
      <c r="Q52" s="8">
        <v>145</v>
      </c>
      <c r="R52" s="8">
        <v>186.5</v>
      </c>
      <c r="S52" s="8">
        <v>214.8</v>
      </c>
      <c r="T52" s="8">
        <v>238.2</v>
      </c>
      <c r="U52" s="14">
        <v>281.89999999999998</v>
      </c>
    </row>
    <row r="53" spans="1:21" x14ac:dyDescent="0.25">
      <c r="A53" s="6" t="s">
        <v>51</v>
      </c>
      <c r="B53" s="9">
        <v>70.599999999999994</v>
      </c>
      <c r="C53" s="9">
        <v>78.900000000000006</v>
      </c>
      <c r="D53" s="9">
        <v>79.400000000000006</v>
      </c>
      <c r="E53" s="9">
        <v>77.7</v>
      </c>
      <c r="F53" s="9">
        <v>80.2</v>
      </c>
      <c r="G53" s="10">
        <v>72.8</v>
      </c>
      <c r="H53" s="10">
        <v>79.7</v>
      </c>
      <c r="I53" s="9">
        <v>79.5</v>
      </c>
      <c r="J53" s="11">
        <v>90.7</v>
      </c>
      <c r="K53" s="11">
        <v>73.5</v>
      </c>
      <c r="L53" s="11">
        <v>83.2</v>
      </c>
      <c r="M53" s="11">
        <v>112.1</v>
      </c>
      <c r="N53" s="9">
        <v>110</v>
      </c>
      <c r="O53" s="9">
        <v>101.9</v>
      </c>
      <c r="P53" s="9">
        <v>117.9</v>
      </c>
      <c r="Q53" s="8">
        <v>144.5</v>
      </c>
      <c r="R53" s="8">
        <v>189.3</v>
      </c>
      <c r="S53" s="8">
        <v>218</v>
      </c>
      <c r="T53" s="8">
        <v>243.5</v>
      </c>
      <c r="U53" s="14">
        <v>283.89999999999998</v>
      </c>
    </row>
    <row r="54" spans="1:21" x14ac:dyDescent="0.25">
      <c r="A54" s="6" t="s">
        <v>52</v>
      </c>
      <c r="B54" s="9">
        <v>69.5</v>
      </c>
      <c r="C54" s="9">
        <v>69.7</v>
      </c>
      <c r="D54" s="9">
        <v>73.400000000000006</v>
      </c>
      <c r="E54" s="9">
        <v>74.7</v>
      </c>
      <c r="F54" s="9">
        <v>80.400000000000006</v>
      </c>
      <c r="G54" s="10">
        <v>75.400000000000006</v>
      </c>
      <c r="H54" s="10">
        <v>80.8</v>
      </c>
      <c r="I54" s="9">
        <v>79.5</v>
      </c>
      <c r="J54" s="11">
        <v>86.5</v>
      </c>
      <c r="K54" s="11">
        <v>68.7</v>
      </c>
      <c r="L54" s="11">
        <v>76.3</v>
      </c>
      <c r="M54" s="11">
        <v>108.3</v>
      </c>
      <c r="N54" s="9">
        <v>113.5</v>
      </c>
      <c r="O54" s="9">
        <v>100.9</v>
      </c>
      <c r="P54" s="9">
        <v>117</v>
      </c>
      <c r="Q54" s="8">
        <v>143.9</v>
      </c>
      <c r="R54" s="8">
        <v>185.9</v>
      </c>
      <c r="S54" s="8">
        <v>215</v>
      </c>
      <c r="T54" s="8">
        <v>240.5</v>
      </c>
      <c r="U54" s="14">
        <v>276.60000000000002</v>
      </c>
    </row>
    <row r="55" spans="1:21" x14ac:dyDescent="0.25">
      <c r="A55" s="6" t="s">
        <v>53</v>
      </c>
      <c r="B55" s="9">
        <v>73.400000000000006</v>
      </c>
      <c r="C55" s="9">
        <v>78.599999999999994</v>
      </c>
      <c r="D55" s="9">
        <v>77.8</v>
      </c>
      <c r="E55" s="9">
        <v>73.7</v>
      </c>
      <c r="F55" s="9">
        <v>85.9</v>
      </c>
      <c r="G55" s="10">
        <v>69.5</v>
      </c>
      <c r="H55" s="10">
        <v>75.599999999999994</v>
      </c>
      <c r="I55" s="9">
        <v>78.2</v>
      </c>
      <c r="J55" s="11">
        <v>85.6</v>
      </c>
      <c r="K55" s="11">
        <v>67.5</v>
      </c>
      <c r="L55" s="11">
        <v>79.599999999999994</v>
      </c>
      <c r="M55" s="11">
        <v>109.9</v>
      </c>
      <c r="N55" s="9">
        <v>105.3</v>
      </c>
      <c r="O55" s="9">
        <v>98.2</v>
      </c>
      <c r="P55" s="9">
        <v>116.9</v>
      </c>
      <c r="Q55" s="8">
        <v>142.9</v>
      </c>
      <c r="R55" s="8">
        <v>189.9</v>
      </c>
      <c r="S55" s="8">
        <v>220.7</v>
      </c>
      <c r="T55" s="8">
        <v>245.6</v>
      </c>
      <c r="U55" s="14">
        <v>281.89999999999998</v>
      </c>
    </row>
    <row r="56" spans="1:21" x14ac:dyDescent="0.25">
      <c r="A56" s="6" t="s">
        <v>54</v>
      </c>
      <c r="B56" s="9">
        <v>70.400000000000006</v>
      </c>
      <c r="C56" s="9">
        <v>80.400000000000006</v>
      </c>
      <c r="D56" s="9">
        <v>78.599999999999994</v>
      </c>
      <c r="E56" s="9">
        <v>73.3</v>
      </c>
      <c r="F56" s="9">
        <v>84.6</v>
      </c>
      <c r="G56" s="10">
        <v>80.900000000000006</v>
      </c>
      <c r="H56" s="10">
        <v>79.8</v>
      </c>
      <c r="I56" s="9">
        <v>82.7</v>
      </c>
      <c r="J56" s="11">
        <v>93.6</v>
      </c>
      <c r="K56" s="11">
        <v>70.7</v>
      </c>
      <c r="L56" s="11">
        <v>81.3</v>
      </c>
      <c r="M56" s="11">
        <v>111.4</v>
      </c>
      <c r="N56" s="9">
        <v>107.8</v>
      </c>
      <c r="O56" s="9">
        <v>96.4</v>
      </c>
      <c r="P56" s="9">
        <v>131.19999999999999</v>
      </c>
      <c r="Q56" s="8">
        <v>156.19999999999999</v>
      </c>
      <c r="R56" s="8">
        <v>194.5</v>
      </c>
      <c r="S56" s="8">
        <v>218.2</v>
      </c>
      <c r="T56" s="8">
        <v>234.5</v>
      </c>
      <c r="U56" s="14">
        <v>278</v>
      </c>
    </row>
    <row r="57" spans="1:21" x14ac:dyDescent="0.25">
      <c r="A57" s="6" t="s">
        <v>55</v>
      </c>
      <c r="B57" s="9">
        <v>66.7</v>
      </c>
      <c r="C57" s="9">
        <v>71.099999999999994</v>
      </c>
      <c r="D57" s="9">
        <v>66.2</v>
      </c>
      <c r="E57" s="9">
        <v>69.2</v>
      </c>
      <c r="F57" s="9">
        <v>74.8</v>
      </c>
      <c r="G57" s="10">
        <v>63.1</v>
      </c>
      <c r="H57" s="10">
        <v>73.099999999999994</v>
      </c>
      <c r="I57" s="9">
        <v>74.5</v>
      </c>
      <c r="J57" s="11">
        <v>86.4</v>
      </c>
      <c r="K57" s="11">
        <v>66.099999999999994</v>
      </c>
      <c r="L57" s="11">
        <v>79.3</v>
      </c>
      <c r="M57" s="9">
        <v>106</v>
      </c>
      <c r="N57" s="9">
        <v>102.3</v>
      </c>
      <c r="O57" s="9">
        <v>94</v>
      </c>
      <c r="P57" s="9">
        <v>117</v>
      </c>
      <c r="Q57" s="8">
        <v>142.69999999999999</v>
      </c>
      <c r="R57" s="8">
        <v>180.7</v>
      </c>
      <c r="S57" s="8">
        <v>209.5</v>
      </c>
      <c r="T57" s="8">
        <v>232.6</v>
      </c>
      <c r="U57" s="14">
        <v>277.8</v>
      </c>
    </row>
    <row r="58" spans="1:21" x14ac:dyDescent="0.25">
      <c r="A58" s="6" t="s">
        <v>56</v>
      </c>
      <c r="B58" s="9">
        <v>67.5</v>
      </c>
      <c r="C58" s="9">
        <v>74.599999999999994</v>
      </c>
      <c r="D58" s="9">
        <v>79.2</v>
      </c>
      <c r="E58" s="9">
        <v>77.8</v>
      </c>
      <c r="F58" s="9">
        <v>83.1</v>
      </c>
      <c r="G58" s="10">
        <v>80.2</v>
      </c>
      <c r="H58" s="10">
        <v>82.9</v>
      </c>
      <c r="I58" s="9">
        <v>90.3</v>
      </c>
      <c r="J58" s="11">
        <v>90.3</v>
      </c>
      <c r="K58" s="11">
        <v>73.3</v>
      </c>
      <c r="L58" s="11">
        <v>93.3</v>
      </c>
      <c r="M58" s="11">
        <v>121.7</v>
      </c>
      <c r="N58" s="9">
        <v>115.9</v>
      </c>
      <c r="O58" s="9">
        <v>102.2</v>
      </c>
      <c r="P58" s="9">
        <v>131.1</v>
      </c>
      <c r="Q58" s="8">
        <v>163.6</v>
      </c>
      <c r="R58" s="8">
        <v>195.1</v>
      </c>
      <c r="S58" s="8">
        <v>223.2</v>
      </c>
      <c r="T58" s="8">
        <v>242.1</v>
      </c>
      <c r="U58" s="14">
        <v>282.89999999999998</v>
      </c>
    </row>
    <row r="59" spans="1:21" x14ac:dyDescent="0.25">
      <c r="A59" s="7" t="s">
        <v>57</v>
      </c>
      <c r="B59" s="9"/>
      <c r="C59" s="9"/>
      <c r="D59" s="9"/>
      <c r="E59" s="9"/>
      <c r="F59" s="9"/>
      <c r="G59" s="10"/>
      <c r="H59" s="10"/>
      <c r="I59" s="9"/>
      <c r="J59" s="9"/>
      <c r="K59" s="9"/>
      <c r="L59" s="9"/>
      <c r="M59" s="9"/>
      <c r="N59" s="9"/>
      <c r="O59" s="9"/>
      <c r="P59" s="9"/>
      <c r="Q59" s="12"/>
      <c r="R59" s="12"/>
      <c r="S59" s="12"/>
      <c r="T59" s="12"/>
      <c r="U59" s="13"/>
    </row>
    <row r="60" spans="1:21" x14ac:dyDescent="0.25">
      <c r="A60" s="6" t="s">
        <v>58</v>
      </c>
      <c r="B60" s="9">
        <v>66.7</v>
      </c>
      <c r="C60" s="9">
        <v>73.599999999999994</v>
      </c>
      <c r="D60" s="9">
        <v>72.400000000000006</v>
      </c>
      <c r="E60" s="9">
        <v>69.8</v>
      </c>
      <c r="F60" s="9">
        <v>69.599999999999994</v>
      </c>
      <c r="G60" s="10">
        <v>70.8</v>
      </c>
      <c r="H60" s="10">
        <v>78.3</v>
      </c>
      <c r="I60" s="9">
        <v>83.1</v>
      </c>
      <c r="J60" s="11">
        <v>86.9</v>
      </c>
      <c r="K60" s="11">
        <v>67.2</v>
      </c>
      <c r="L60" s="11">
        <v>85.6</v>
      </c>
      <c r="M60" s="11">
        <v>115.3</v>
      </c>
      <c r="N60" s="9">
        <v>110.4</v>
      </c>
      <c r="O60" s="9">
        <v>96.1</v>
      </c>
      <c r="P60" s="9">
        <v>122</v>
      </c>
      <c r="Q60" s="8">
        <v>149.80000000000001</v>
      </c>
      <c r="R60" s="8">
        <v>189.5</v>
      </c>
      <c r="S60" s="8">
        <v>220.1</v>
      </c>
      <c r="T60" s="8">
        <v>241.8</v>
      </c>
      <c r="U60" s="14">
        <v>285.60000000000002</v>
      </c>
    </row>
    <row r="61" spans="1:21" x14ac:dyDescent="0.25">
      <c r="A61" s="6" t="s">
        <v>59</v>
      </c>
      <c r="B61" s="9">
        <v>71.5</v>
      </c>
      <c r="C61" s="9">
        <v>78.7</v>
      </c>
      <c r="D61" s="9">
        <v>75.8</v>
      </c>
      <c r="E61" s="9">
        <v>78.3</v>
      </c>
      <c r="F61" s="9">
        <v>79.900000000000006</v>
      </c>
      <c r="G61" s="9">
        <v>76</v>
      </c>
      <c r="H61" s="10">
        <v>77.400000000000006</v>
      </c>
      <c r="I61" s="9">
        <v>82.1</v>
      </c>
      <c r="J61" s="11">
        <v>90.8</v>
      </c>
      <c r="K61" s="11">
        <v>69.5</v>
      </c>
      <c r="L61" s="11">
        <v>89.7</v>
      </c>
      <c r="M61" s="11">
        <v>118.3</v>
      </c>
      <c r="N61" s="9">
        <v>112</v>
      </c>
      <c r="O61" s="9">
        <v>99.5</v>
      </c>
      <c r="P61" s="9">
        <v>126.4</v>
      </c>
      <c r="Q61" s="8">
        <v>151.9</v>
      </c>
      <c r="R61" s="8">
        <v>190.9</v>
      </c>
      <c r="S61" s="8">
        <v>222.4</v>
      </c>
      <c r="T61" s="8">
        <v>247.7</v>
      </c>
      <c r="U61" s="14">
        <v>292.39999999999998</v>
      </c>
    </row>
    <row r="62" spans="1:21" x14ac:dyDescent="0.25">
      <c r="A62" s="6" t="s">
        <v>60</v>
      </c>
      <c r="B62" s="9">
        <v>73.2</v>
      </c>
      <c r="C62" s="9">
        <v>77.900000000000006</v>
      </c>
      <c r="D62" s="9">
        <v>65.3</v>
      </c>
      <c r="E62" s="9">
        <v>73.7</v>
      </c>
      <c r="F62" s="9">
        <v>84.4</v>
      </c>
      <c r="G62" s="10">
        <v>70.099999999999994</v>
      </c>
      <c r="H62" s="10">
        <v>77.5</v>
      </c>
      <c r="I62" s="9">
        <v>76</v>
      </c>
      <c r="J62" s="11">
        <v>86.8</v>
      </c>
      <c r="K62" s="11">
        <v>69.400000000000006</v>
      </c>
      <c r="L62" s="11">
        <v>87.5</v>
      </c>
      <c r="M62" s="11">
        <v>115.5</v>
      </c>
      <c r="N62" s="9">
        <v>115.5</v>
      </c>
      <c r="O62" s="9">
        <v>102.1</v>
      </c>
      <c r="P62" s="9">
        <v>134.1</v>
      </c>
      <c r="Q62" s="8">
        <v>164.5</v>
      </c>
      <c r="R62" s="8">
        <v>197.6</v>
      </c>
      <c r="S62" s="8">
        <v>228.2</v>
      </c>
      <c r="T62" s="8">
        <v>248.7</v>
      </c>
      <c r="U62" s="14">
        <v>290.60000000000002</v>
      </c>
    </row>
    <row r="63" spans="1:21" x14ac:dyDescent="0.25">
      <c r="A63" s="6" t="s">
        <v>61</v>
      </c>
      <c r="B63" s="9">
        <v>94.3</v>
      </c>
      <c r="C63" s="9">
        <v>101</v>
      </c>
      <c r="D63" s="9">
        <v>108.7</v>
      </c>
      <c r="E63" s="9">
        <v>103.9</v>
      </c>
      <c r="F63" s="9">
        <v>107.7</v>
      </c>
      <c r="G63" s="10">
        <v>107.7</v>
      </c>
      <c r="H63" s="10">
        <v>112.4</v>
      </c>
      <c r="I63" s="9">
        <v>111.8</v>
      </c>
      <c r="J63" s="11">
        <v>116.2</v>
      </c>
      <c r="K63" s="11">
        <v>96.3</v>
      </c>
      <c r="L63" s="11">
        <v>97.8</v>
      </c>
      <c r="M63" s="11">
        <v>131.4</v>
      </c>
      <c r="N63" s="9">
        <v>138.30000000000001</v>
      </c>
      <c r="O63" s="9">
        <v>128.69999999999999</v>
      </c>
      <c r="P63" s="9">
        <v>148</v>
      </c>
      <c r="Q63" s="8">
        <v>170.4</v>
      </c>
      <c r="R63" s="8">
        <v>210.9</v>
      </c>
      <c r="S63" s="8">
        <v>239.9</v>
      </c>
      <c r="T63" s="8">
        <v>255.1</v>
      </c>
      <c r="U63" s="14">
        <v>339.1</v>
      </c>
    </row>
    <row r="64" spans="1:21" x14ac:dyDescent="0.25">
      <c r="A64" s="6" t="s">
        <v>62</v>
      </c>
      <c r="B64" s="9">
        <v>87.8</v>
      </c>
      <c r="C64" s="9">
        <v>96.9</v>
      </c>
      <c r="D64" s="9">
        <v>99.1</v>
      </c>
      <c r="E64" s="9">
        <v>104.2</v>
      </c>
      <c r="F64" s="9">
        <v>108.5</v>
      </c>
      <c r="G64" s="10">
        <v>110.1</v>
      </c>
      <c r="H64" s="9">
        <v>105</v>
      </c>
      <c r="I64" s="9">
        <v>104.9</v>
      </c>
      <c r="J64" s="11">
        <v>110.3</v>
      </c>
      <c r="K64" s="11">
        <v>106.7</v>
      </c>
      <c r="L64" s="11">
        <v>97.1</v>
      </c>
      <c r="M64" s="11">
        <v>128.9</v>
      </c>
      <c r="N64" s="9">
        <v>145.9</v>
      </c>
      <c r="O64" s="9">
        <v>119.5</v>
      </c>
      <c r="P64" s="9">
        <v>153.80000000000001</v>
      </c>
      <c r="Q64" s="8">
        <v>167.3</v>
      </c>
      <c r="R64" s="8">
        <v>211.6</v>
      </c>
      <c r="S64" s="8">
        <v>252.5</v>
      </c>
      <c r="T64" s="8">
        <v>258.7</v>
      </c>
      <c r="U64" s="14">
        <v>317.10000000000002</v>
      </c>
    </row>
  </sheetData>
  <pageMargins left="0.75" right="0.75" top="1" bottom="1" header="0.5" footer="0.5"/>
  <pageSetup scale="74"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2040"/>
  <sheetViews>
    <sheetView workbookViewId="0"/>
  </sheetViews>
  <sheetFormatPr defaultRowHeight="15" x14ac:dyDescent="0.25"/>
  <cols>
    <col min="1" max="2" width="22" style="1" customWidth="1"/>
    <col min="3" max="14" width="7.28515625" style="1" bestFit="1" customWidth="1"/>
    <col min="15" max="17" width="8.85546875" style="2" customWidth="1"/>
    <col min="18" max="255" width="9.140625" style="1"/>
    <col min="256" max="256" width="22" style="1" customWidth="1"/>
    <col min="257" max="257" width="10.140625" style="1" customWidth="1"/>
    <col min="258" max="258" width="8.28515625" style="1" customWidth="1"/>
    <col min="259" max="270" width="7.28515625" style="1" bestFit="1" customWidth="1"/>
    <col min="271" max="273" width="8.85546875" style="1" customWidth="1"/>
    <col min="274" max="511" width="9.140625" style="1"/>
    <col min="512" max="512" width="22" style="1" customWidth="1"/>
    <col min="513" max="513" width="10.140625" style="1" customWidth="1"/>
    <col min="514" max="514" width="8.28515625" style="1" customWidth="1"/>
    <col min="515" max="526" width="7.28515625" style="1" bestFit="1" customWidth="1"/>
    <col min="527" max="529" width="8.85546875" style="1" customWidth="1"/>
    <col min="530" max="767" width="9.140625" style="1"/>
    <col min="768" max="768" width="22" style="1" customWidth="1"/>
    <col min="769" max="769" width="10.140625" style="1" customWidth="1"/>
    <col min="770" max="770" width="8.28515625" style="1" customWidth="1"/>
    <col min="771" max="782" width="7.28515625" style="1" bestFit="1" customWidth="1"/>
    <col min="783" max="785" width="8.85546875" style="1" customWidth="1"/>
    <col min="786" max="1023" width="9.140625" style="1"/>
    <col min="1024" max="1024" width="22" style="1" customWidth="1"/>
    <col min="1025" max="1025" width="10.140625" style="1" customWidth="1"/>
    <col min="1026" max="1026" width="8.28515625" style="1" customWidth="1"/>
    <col min="1027" max="1038" width="7.28515625" style="1" bestFit="1" customWidth="1"/>
    <col min="1039" max="1041" width="8.85546875" style="1" customWidth="1"/>
    <col min="1042" max="1279" width="9.140625" style="1"/>
    <col min="1280" max="1280" width="22" style="1" customWidth="1"/>
    <col min="1281" max="1281" width="10.140625" style="1" customWidth="1"/>
    <col min="1282" max="1282" width="8.28515625" style="1" customWidth="1"/>
    <col min="1283" max="1294" width="7.28515625" style="1" bestFit="1" customWidth="1"/>
    <col min="1295" max="1297" width="8.85546875" style="1" customWidth="1"/>
    <col min="1298" max="1535" width="9.140625" style="1"/>
    <col min="1536" max="1536" width="22" style="1" customWidth="1"/>
    <col min="1537" max="1537" width="10.140625" style="1" customWidth="1"/>
    <col min="1538" max="1538" width="8.28515625" style="1" customWidth="1"/>
    <col min="1539" max="1550" width="7.28515625" style="1" bestFit="1" customWidth="1"/>
    <col min="1551" max="1553" width="8.85546875" style="1" customWidth="1"/>
    <col min="1554" max="1791" width="9.140625" style="1"/>
    <col min="1792" max="1792" width="22" style="1" customWidth="1"/>
    <col min="1793" max="1793" width="10.140625" style="1" customWidth="1"/>
    <col min="1794" max="1794" width="8.28515625" style="1" customWidth="1"/>
    <col min="1795" max="1806" width="7.28515625" style="1" bestFit="1" customWidth="1"/>
    <col min="1807" max="1809" width="8.85546875" style="1" customWidth="1"/>
    <col min="1810" max="2047" width="9.140625" style="1"/>
    <col min="2048" max="2048" width="22" style="1" customWidth="1"/>
    <col min="2049" max="2049" width="10.140625" style="1" customWidth="1"/>
    <col min="2050" max="2050" width="8.28515625" style="1" customWidth="1"/>
    <col min="2051" max="2062" width="7.28515625" style="1" bestFit="1" customWidth="1"/>
    <col min="2063" max="2065" width="8.85546875" style="1" customWidth="1"/>
    <col min="2066" max="2303" width="9.140625" style="1"/>
    <col min="2304" max="2304" width="22" style="1" customWidth="1"/>
    <col min="2305" max="2305" width="10.140625" style="1" customWidth="1"/>
    <col min="2306" max="2306" width="8.28515625" style="1" customWidth="1"/>
    <col min="2307" max="2318" width="7.28515625" style="1" bestFit="1" customWidth="1"/>
    <col min="2319" max="2321" width="8.85546875" style="1" customWidth="1"/>
    <col min="2322" max="2559" width="9.140625" style="1"/>
    <col min="2560" max="2560" width="22" style="1" customWidth="1"/>
    <col min="2561" max="2561" width="10.140625" style="1" customWidth="1"/>
    <col min="2562" max="2562" width="8.28515625" style="1" customWidth="1"/>
    <col min="2563" max="2574" width="7.28515625" style="1" bestFit="1" customWidth="1"/>
    <col min="2575" max="2577" width="8.85546875" style="1" customWidth="1"/>
    <col min="2578" max="2815" width="9.140625" style="1"/>
    <col min="2816" max="2816" width="22" style="1" customWidth="1"/>
    <col min="2817" max="2817" width="10.140625" style="1" customWidth="1"/>
    <col min="2818" max="2818" width="8.28515625" style="1" customWidth="1"/>
    <col min="2819" max="2830" width="7.28515625" style="1" bestFit="1" customWidth="1"/>
    <col min="2831" max="2833" width="8.85546875" style="1" customWidth="1"/>
    <col min="2834" max="3071" width="9.140625" style="1"/>
    <col min="3072" max="3072" width="22" style="1" customWidth="1"/>
    <col min="3073" max="3073" width="10.140625" style="1" customWidth="1"/>
    <col min="3074" max="3074" width="8.28515625" style="1" customWidth="1"/>
    <col min="3075" max="3086" width="7.28515625" style="1" bestFit="1" customWidth="1"/>
    <col min="3087" max="3089" width="8.85546875" style="1" customWidth="1"/>
    <col min="3090" max="3327" width="9.140625" style="1"/>
    <col min="3328" max="3328" width="22" style="1" customWidth="1"/>
    <col min="3329" max="3329" width="10.140625" style="1" customWidth="1"/>
    <col min="3330" max="3330" width="8.28515625" style="1" customWidth="1"/>
    <col min="3331" max="3342" width="7.28515625" style="1" bestFit="1" customWidth="1"/>
    <col min="3343" max="3345" width="8.85546875" style="1" customWidth="1"/>
    <col min="3346" max="3583" width="9.140625" style="1"/>
    <col min="3584" max="3584" width="22" style="1" customWidth="1"/>
    <col min="3585" max="3585" width="10.140625" style="1" customWidth="1"/>
    <col min="3586" max="3586" width="8.28515625" style="1" customWidth="1"/>
    <col min="3587" max="3598" width="7.28515625" style="1" bestFit="1" customWidth="1"/>
    <col min="3599" max="3601" width="8.85546875" style="1" customWidth="1"/>
    <col min="3602" max="3839" width="9.140625" style="1"/>
    <col min="3840" max="3840" width="22" style="1" customWidth="1"/>
    <col min="3841" max="3841" width="10.140625" style="1" customWidth="1"/>
    <col min="3842" max="3842" width="8.28515625" style="1" customWidth="1"/>
    <col min="3843" max="3854" width="7.28515625" style="1" bestFit="1" customWidth="1"/>
    <col min="3855" max="3857" width="8.85546875" style="1" customWidth="1"/>
    <col min="3858" max="4095" width="9.140625" style="1"/>
    <col min="4096" max="4096" width="22" style="1" customWidth="1"/>
    <col min="4097" max="4097" width="10.140625" style="1" customWidth="1"/>
    <col min="4098" max="4098" width="8.28515625" style="1" customWidth="1"/>
    <col min="4099" max="4110" width="7.28515625" style="1" bestFit="1" customWidth="1"/>
    <col min="4111" max="4113" width="8.85546875" style="1" customWidth="1"/>
    <col min="4114" max="4351" width="9.140625" style="1"/>
    <col min="4352" max="4352" width="22" style="1" customWidth="1"/>
    <col min="4353" max="4353" width="10.140625" style="1" customWidth="1"/>
    <col min="4354" max="4354" width="8.28515625" style="1" customWidth="1"/>
    <col min="4355" max="4366" width="7.28515625" style="1" bestFit="1" customWidth="1"/>
    <col min="4367" max="4369" width="8.85546875" style="1" customWidth="1"/>
    <col min="4370" max="4607" width="9.140625" style="1"/>
    <col min="4608" max="4608" width="22" style="1" customWidth="1"/>
    <col min="4609" max="4609" width="10.140625" style="1" customWidth="1"/>
    <col min="4610" max="4610" width="8.28515625" style="1" customWidth="1"/>
    <col min="4611" max="4622" width="7.28515625" style="1" bestFit="1" customWidth="1"/>
    <col min="4623" max="4625" width="8.85546875" style="1" customWidth="1"/>
    <col min="4626" max="4863" width="9.140625" style="1"/>
    <col min="4864" max="4864" width="22" style="1" customWidth="1"/>
    <col min="4865" max="4865" width="10.140625" style="1" customWidth="1"/>
    <col min="4866" max="4866" width="8.28515625" style="1" customWidth="1"/>
    <col min="4867" max="4878" width="7.28515625" style="1" bestFit="1" customWidth="1"/>
    <col min="4879" max="4881" width="8.85546875" style="1" customWidth="1"/>
    <col min="4882" max="5119" width="9.140625" style="1"/>
    <col min="5120" max="5120" width="22" style="1" customWidth="1"/>
    <col min="5121" max="5121" width="10.140625" style="1" customWidth="1"/>
    <col min="5122" max="5122" width="8.28515625" style="1" customWidth="1"/>
    <col min="5123" max="5134" width="7.28515625" style="1" bestFit="1" customWidth="1"/>
    <col min="5135" max="5137" width="8.85546875" style="1" customWidth="1"/>
    <col min="5138" max="5375" width="9.140625" style="1"/>
    <col min="5376" max="5376" width="22" style="1" customWidth="1"/>
    <col min="5377" max="5377" width="10.140625" style="1" customWidth="1"/>
    <col min="5378" max="5378" width="8.28515625" style="1" customWidth="1"/>
    <col min="5379" max="5390" width="7.28515625" style="1" bestFit="1" customWidth="1"/>
    <col min="5391" max="5393" width="8.85546875" style="1" customWidth="1"/>
    <col min="5394" max="5631" width="9.140625" style="1"/>
    <col min="5632" max="5632" width="22" style="1" customWidth="1"/>
    <col min="5633" max="5633" width="10.140625" style="1" customWidth="1"/>
    <col min="5634" max="5634" width="8.28515625" style="1" customWidth="1"/>
    <col min="5635" max="5646" width="7.28515625" style="1" bestFit="1" customWidth="1"/>
    <col min="5647" max="5649" width="8.85546875" style="1" customWidth="1"/>
    <col min="5650" max="5887" width="9.140625" style="1"/>
    <col min="5888" max="5888" width="22" style="1" customWidth="1"/>
    <col min="5889" max="5889" width="10.140625" style="1" customWidth="1"/>
    <col min="5890" max="5890" width="8.28515625" style="1" customWidth="1"/>
    <col min="5891" max="5902" width="7.28515625" style="1" bestFit="1" customWidth="1"/>
    <col min="5903" max="5905" width="8.85546875" style="1" customWidth="1"/>
    <col min="5906" max="6143" width="9.140625" style="1"/>
    <col min="6144" max="6144" width="22" style="1" customWidth="1"/>
    <col min="6145" max="6145" width="10.140625" style="1" customWidth="1"/>
    <col min="6146" max="6146" width="8.28515625" style="1" customWidth="1"/>
    <col min="6147" max="6158" width="7.28515625" style="1" bestFit="1" customWidth="1"/>
    <col min="6159" max="6161" width="8.85546875" style="1" customWidth="1"/>
    <col min="6162" max="6399" width="9.140625" style="1"/>
    <col min="6400" max="6400" width="22" style="1" customWidth="1"/>
    <col min="6401" max="6401" width="10.140625" style="1" customWidth="1"/>
    <col min="6402" max="6402" width="8.28515625" style="1" customWidth="1"/>
    <col min="6403" max="6414" width="7.28515625" style="1" bestFit="1" customWidth="1"/>
    <col min="6415" max="6417" width="8.85546875" style="1" customWidth="1"/>
    <col min="6418" max="6655" width="9.140625" style="1"/>
    <col min="6656" max="6656" width="22" style="1" customWidth="1"/>
    <col min="6657" max="6657" width="10.140625" style="1" customWidth="1"/>
    <col min="6658" max="6658" width="8.28515625" style="1" customWidth="1"/>
    <col min="6659" max="6670" width="7.28515625" style="1" bestFit="1" customWidth="1"/>
    <col min="6671" max="6673" width="8.85546875" style="1" customWidth="1"/>
    <col min="6674" max="6911" width="9.140625" style="1"/>
    <col min="6912" max="6912" width="22" style="1" customWidth="1"/>
    <col min="6913" max="6913" width="10.140625" style="1" customWidth="1"/>
    <col min="6914" max="6914" width="8.28515625" style="1" customWidth="1"/>
    <col min="6915" max="6926" width="7.28515625" style="1" bestFit="1" customWidth="1"/>
    <col min="6927" max="6929" width="8.85546875" style="1" customWidth="1"/>
    <col min="6930" max="7167" width="9.140625" style="1"/>
    <col min="7168" max="7168" width="22" style="1" customWidth="1"/>
    <col min="7169" max="7169" width="10.140625" style="1" customWidth="1"/>
    <col min="7170" max="7170" width="8.28515625" style="1" customWidth="1"/>
    <col min="7171" max="7182" width="7.28515625" style="1" bestFit="1" customWidth="1"/>
    <col min="7183" max="7185" width="8.85546875" style="1" customWidth="1"/>
    <col min="7186" max="7423" width="9.140625" style="1"/>
    <col min="7424" max="7424" width="22" style="1" customWidth="1"/>
    <col min="7425" max="7425" width="10.140625" style="1" customWidth="1"/>
    <col min="7426" max="7426" width="8.28515625" style="1" customWidth="1"/>
    <col min="7427" max="7438" width="7.28515625" style="1" bestFit="1" customWidth="1"/>
    <col min="7439" max="7441" width="8.85546875" style="1" customWidth="1"/>
    <col min="7442" max="7679" width="9.140625" style="1"/>
    <col min="7680" max="7680" width="22" style="1" customWidth="1"/>
    <col min="7681" max="7681" width="10.140625" style="1" customWidth="1"/>
    <col min="7682" max="7682" width="8.28515625" style="1" customWidth="1"/>
    <col min="7683" max="7694" width="7.28515625" style="1" bestFit="1" customWidth="1"/>
    <col min="7695" max="7697" width="8.85546875" style="1" customWidth="1"/>
    <col min="7698" max="7935" width="9.140625" style="1"/>
    <col min="7936" max="7936" width="22" style="1" customWidth="1"/>
    <col min="7937" max="7937" width="10.140625" style="1" customWidth="1"/>
    <col min="7938" max="7938" width="8.28515625" style="1" customWidth="1"/>
    <col min="7939" max="7950" width="7.28515625" style="1" bestFit="1" customWidth="1"/>
    <col min="7951" max="7953" width="8.85546875" style="1" customWidth="1"/>
    <col min="7954" max="8191" width="9.140625" style="1"/>
    <col min="8192" max="8192" width="22" style="1" customWidth="1"/>
    <col min="8193" max="8193" width="10.140625" style="1" customWidth="1"/>
    <col min="8194" max="8194" width="8.28515625" style="1" customWidth="1"/>
    <col min="8195" max="8206" width="7.28515625" style="1" bestFit="1" customWidth="1"/>
    <col min="8207" max="8209" width="8.85546875" style="1" customWidth="1"/>
    <col min="8210" max="8447" width="9.140625" style="1"/>
    <col min="8448" max="8448" width="22" style="1" customWidth="1"/>
    <col min="8449" max="8449" width="10.140625" style="1" customWidth="1"/>
    <col min="8450" max="8450" width="8.28515625" style="1" customWidth="1"/>
    <col min="8451" max="8462" width="7.28515625" style="1" bestFit="1" customWidth="1"/>
    <col min="8463" max="8465" width="8.85546875" style="1" customWidth="1"/>
    <col min="8466" max="8703" width="9.140625" style="1"/>
    <col min="8704" max="8704" width="22" style="1" customWidth="1"/>
    <col min="8705" max="8705" width="10.140625" style="1" customWidth="1"/>
    <col min="8706" max="8706" width="8.28515625" style="1" customWidth="1"/>
    <col min="8707" max="8718" width="7.28515625" style="1" bestFit="1" customWidth="1"/>
    <col min="8719" max="8721" width="8.85546875" style="1" customWidth="1"/>
    <col min="8722" max="8959" width="9.140625" style="1"/>
    <col min="8960" max="8960" width="22" style="1" customWidth="1"/>
    <col min="8961" max="8961" width="10.140625" style="1" customWidth="1"/>
    <col min="8962" max="8962" width="8.28515625" style="1" customWidth="1"/>
    <col min="8963" max="8974" width="7.28515625" style="1" bestFit="1" customWidth="1"/>
    <col min="8975" max="8977" width="8.85546875" style="1" customWidth="1"/>
    <col min="8978" max="9215" width="9.140625" style="1"/>
    <col min="9216" max="9216" width="22" style="1" customWidth="1"/>
    <col min="9217" max="9217" width="10.140625" style="1" customWidth="1"/>
    <col min="9218" max="9218" width="8.28515625" style="1" customWidth="1"/>
    <col min="9219" max="9230" width="7.28515625" style="1" bestFit="1" customWidth="1"/>
    <col min="9231" max="9233" width="8.85546875" style="1" customWidth="1"/>
    <col min="9234" max="9471" width="9.140625" style="1"/>
    <col min="9472" max="9472" width="22" style="1" customWidth="1"/>
    <col min="9473" max="9473" width="10.140625" style="1" customWidth="1"/>
    <col min="9474" max="9474" width="8.28515625" style="1" customWidth="1"/>
    <col min="9475" max="9486" width="7.28515625" style="1" bestFit="1" customWidth="1"/>
    <col min="9487" max="9489" width="8.85546875" style="1" customWidth="1"/>
    <col min="9490" max="9727" width="9.140625" style="1"/>
    <col min="9728" max="9728" width="22" style="1" customWidth="1"/>
    <col min="9729" max="9729" width="10.140625" style="1" customWidth="1"/>
    <col min="9730" max="9730" width="8.28515625" style="1" customWidth="1"/>
    <col min="9731" max="9742" width="7.28515625" style="1" bestFit="1" customWidth="1"/>
    <col min="9743" max="9745" width="8.85546875" style="1" customWidth="1"/>
    <col min="9746" max="9983" width="9.140625" style="1"/>
    <col min="9984" max="9984" width="22" style="1" customWidth="1"/>
    <col min="9985" max="9985" width="10.140625" style="1" customWidth="1"/>
    <col min="9986" max="9986" width="8.28515625" style="1" customWidth="1"/>
    <col min="9987" max="9998" width="7.28515625" style="1" bestFit="1" customWidth="1"/>
    <col min="9999" max="10001" width="8.85546875" style="1" customWidth="1"/>
    <col min="10002" max="10239" width="9.140625" style="1"/>
    <col min="10240" max="10240" width="22" style="1" customWidth="1"/>
    <col min="10241" max="10241" width="10.140625" style="1" customWidth="1"/>
    <col min="10242" max="10242" width="8.28515625" style="1" customWidth="1"/>
    <col min="10243" max="10254" width="7.28515625" style="1" bestFit="1" customWidth="1"/>
    <col min="10255" max="10257" width="8.85546875" style="1" customWidth="1"/>
    <col min="10258" max="10495" width="9.140625" style="1"/>
    <col min="10496" max="10496" width="22" style="1" customWidth="1"/>
    <col min="10497" max="10497" width="10.140625" style="1" customWidth="1"/>
    <col min="10498" max="10498" width="8.28515625" style="1" customWidth="1"/>
    <col min="10499" max="10510" width="7.28515625" style="1" bestFit="1" customWidth="1"/>
    <col min="10511" max="10513" width="8.85546875" style="1" customWidth="1"/>
    <col min="10514" max="10751" width="9.140625" style="1"/>
    <col min="10752" max="10752" width="22" style="1" customWidth="1"/>
    <col min="10753" max="10753" width="10.140625" style="1" customWidth="1"/>
    <col min="10754" max="10754" width="8.28515625" style="1" customWidth="1"/>
    <col min="10755" max="10766" width="7.28515625" style="1" bestFit="1" customWidth="1"/>
    <col min="10767" max="10769" width="8.85546875" style="1" customWidth="1"/>
    <col min="10770" max="11007" width="9.140625" style="1"/>
    <col min="11008" max="11008" width="22" style="1" customWidth="1"/>
    <col min="11009" max="11009" width="10.140625" style="1" customWidth="1"/>
    <col min="11010" max="11010" width="8.28515625" style="1" customWidth="1"/>
    <col min="11011" max="11022" width="7.28515625" style="1" bestFit="1" customWidth="1"/>
    <col min="11023" max="11025" width="8.85546875" style="1" customWidth="1"/>
    <col min="11026" max="11263" width="9.140625" style="1"/>
    <col min="11264" max="11264" width="22" style="1" customWidth="1"/>
    <col min="11265" max="11265" width="10.140625" style="1" customWidth="1"/>
    <col min="11266" max="11266" width="8.28515625" style="1" customWidth="1"/>
    <col min="11267" max="11278" width="7.28515625" style="1" bestFit="1" customWidth="1"/>
    <col min="11279" max="11281" width="8.85546875" style="1" customWidth="1"/>
    <col min="11282" max="11519" width="9.140625" style="1"/>
    <col min="11520" max="11520" width="22" style="1" customWidth="1"/>
    <col min="11521" max="11521" width="10.140625" style="1" customWidth="1"/>
    <col min="11522" max="11522" width="8.28515625" style="1" customWidth="1"/>
    <col min="11523" max="11534" width="7.28515625" style="1" bestFit="1" customWidth="1"/>
    <col min="11535" max="11537" width="8.85546875" style="1" customWidth="1"/>
    <col min="11538" max="11775" width="9.140625" style="1"/>
    <col min="11776" max="11776" width="22" style="1" customWidth="1"/>
    <col min="11777" max="11777" width="10.140625" style="1" customWidth="1"/>
    <col min="11778" max="11778" width="8.28515625" style="1" customWidth="1"/>
    <col min="11779" max="11790" width="7.28515625" style="1" bestFit="1" customWidth="1"/>
    <col min="11791" max="11793" width="8.85546875" style="1" customWidth="1"/>
    <col min="11794" max="12031" width="9.140625" style="1"/>
    <col min="12032" max="12032" width="22" style="1" customWidth="1"/>
    <col min="12033" max="12033" width="10.140625" style="1" customWidth="1"/>
    <col min="12034" max="12034" width="8.28515625" style="1" customWidth="1"/>
    <col min="12035" max="12046" width="7.28515625" style="1" bestFit="1" customWidth="1"/>
    <col min="12047" max="12049" width="8.85546875" style="1" customWidth="1"/>
    <col min="12050" max="12287" width="9.140625" style="1"/>
    <col min="12288" max="12288" width="22" style="1" customWidth="1"/>
    <col min="12289" max="12289" width="10.140625" style="1" customWidth="1"/>
    <col min="12290" max="12290" width="8.28515625" style="1" customWidth="1"/>
    <col min="12291" max="12302" width="7.28515625" style="1" bestFit="1" customWidth="1"/>
    <col min="12303" max="12305" width="8.85546875" style="1" customWidth="1"/>
    <col min="12306" max="12543" width="9.140625" style="1"/>
    <col min="12544" max="12544" width="22" style="1" customWidth="1"/>
    <col min="12545" max="12545" width="10.140625" style="1" customWidth="1"/>
    <col min="12546" max="12546" width="8.28515625" style="1" customWidth="1"/>
    <col min="12547" max="12558" width="7.28515625" style="1" bestFit="1" customWidth="1"/>
    <col min="12559" max="12561" width="8.85546875" style="1" customWidth="1"/>
    <col min="12562" max="12799" width="9.140625" style="1"/>
    <col min="12800" max="12800" width="22" style="1" customWidth="1"/>
    <col min="12801" max="12801" width="10.140625" style="1" customWidth="1"/>
    <col min="12802" max="12802" width="8.28515625" style="1" customWidth="1"/>
    <col min="12803" max="12814" width="7.28515625" style="1" bestFit="1" customWidth="1"/>
    <col min="12815" max="12817" width="8.85546875" style="1" customWidth="1"/>
    <col min="12818" max="13055" width="9.140625" style="1"/>
    <col min="13056" max="13056" width="22" style="1" customWidth="1"/>
    <col min="13057" max="13057" width="10.140625" style="1" customWidth="1"/>
    <col min="13058" max="13058" width="8.28515625" style="1" customWidth="1"/>
    <col min="13059" max="13070" width="7.28515625" style="1" bestFit="1" customWidth="1"/>
    <col min="13071" max="13073" width="8.85546875" style="1" customWidth="1"/>
    <col min="13074" max="13311" width="9.140625" style="1"/>
    <col min="13312" max="13312" width="22" style="1" customWidth="1"/>
    <col min="13313" max="13313" width="10.140625" style="1" customWidth="1"/>
    <col min="13314" max="13314" width="8.28515625" style="1" customWidth="1"/>
    <col min="13315" max="13326" width="7.28515625" style="1" bestFit="1" customWidth="1"/>
    <col min="13327" max="13329" width="8.85546875" style="1" customWidth="1"/>
    <col min="13330" max="13567" width="9.140625" style="1"/>
    <col min="13568" max="13568" width="22" style="1" customWidth="1"/>
    <col min="13569" max="13569" width="10.140625" style="1" customWidth="1"/>
    <col min="13570" max="13570" width="8.28515625" style="1" customWidth="1"/>
    <col min="13571" max="13582" width="7.28515625" style="1" bestFit="1" customWidth="1"/>
    <col min="13583" max="13585" width="8.85546875" style="1" customWidth="1"/>
    <col min="13586" max="13823" width="9.140625" style="1"/>
    <col min="13824" max="13824" width="22" style="1" customWidth="1"/>
    <col min="13825" max="13825" width="10.140625" style="1" customWidth="1"/>
    <col min="13826" max="13826" width="8.28515625" style="1" customWidth="1"/>
    <col min="13827" max="13838" width="7.28515625" style="1" bestFit="1" customWidth="1"/>
    <col min="13839" max="13841" width="8.85546875" style="1" customWidth="1"/>
    <col min="13842" max="14079" width="9.140625" style="1"/>
    <col min="14080" max="14080" width="22" style="1" customWidth="1"/>
    <col min="14081" max="14081" width="10.140625" style="1" customWidth="1"/>
    <col min="14082" max="14082" width="8.28515625" style="1" customWidth="1"/>
    <col min="14083" max="14094" width="7.28515625" style="1" bestFit="1" customWidth="1"/>
    <col min="14095" max="14097" width="8.85546875" style="1" customWidth="1"/>
    <col min="14098" max="14335" width="9.140625" style="1"/>
    <col min="14336" max="14336" width="22" style="1" customWidth="1"/>
    <col min="14337" max="14337" width="10.140625" style="1" customWidth="1"/>
    <col min="14338" max="14338" width="8.28515625" style="1" customWidth="1"/>
    <col min="14339" max="14350" width="7.28515625" style="1" bestFit="1" customWidth="1"/>
    <col min="14351" max="14353" width="8.85546875" style="1" customWidth="1"/>
    <col min="14354" max="14591" width="9.140625" style="1"/>
    <col min="14592" max="14592" width="22" style="1" customWidth="1"/>
    <col min="14593" max="14593" width="10.140625" style="1" customWidth="1"/>
    <col min="14594" max="14594" width="8.28515625" style="1" customWidth="1"/>
    <col min="14595" max="14606" width="7.28515625" style="1" bestFit="1" customWidth="1"/>
    <col min="14607" max="14609" width="8.85546875" style="1" customWidth="1"/>
    <col min="14610" max="14847" width="9.140625" style="1"/>
    <col min="14848" max="14848" width="22" style="1" customWidth="1"/>
    <col min="14849" max="14849" width="10.140625" style="1" customWidth="1"/>
    <col min="14850" max="14850" width="8.28515625" style="1" customWidth="1"/>
    <col min="14851" max="14862" width="7.28515625" style="1" bestFit="1" customWidth="1"/>
    <col min="14863" max="14865" width="8.85546875" style="1" customWidth="1"/>
    <col min="14866" max="15103" width="9.140625" style="1"/>
    <col min="15104" max="15104" width="22" style="1" customWidth="1"/>
    <col min="15105" max="15105" width="10.140625" style="1" customWidth="1"/>
    <col min="15106" max="15106" width="8.28515625" style="1" customWidth="1"/>
    <col min="15107" max="15118" width="7.28515625" style="1" bestFit="1" customWidth="1"/>
    <col min="15119" max="15121" width="8.85546875" style="1" customWidth="1"/>
    <col min="15122" max="15359" width="9.140625" style="1"/>
    <col min="15360" max="15360" width="22" style="1" customWidth="1"/>
    <col min="15361" max="15361" width="10.140625" style="1" customWidth="1"/>
    <col min="15362" max="15362" width="8.28515625" style="1" customWidth="1"/>
    <col min="15363" max="15374" width="7.28515625" style="1" bestFit="1" customWidth="1"/>
    <col min="15375" max="15377" width="8.85546875" style="1" customWidth="1"/>
    <col min="15378" max="15615" width="9.140625" style="1"/>
    <col min="15616" max="15616" width="22" style="1" customWidth="1"/>
    <col min="15617" max="15617" width="10.140625" style="1" customWidth="1"/>
    <col min="15618" max="15618" width="8.28515625" style="1" customWidth="1"/>
    <col min="15619" max="15630" width="7.28515625" style="1" bestFit="1" customWidth="1"/>
    <col min="15631" max="15633" width="8.85546875" style="1" customWidth="1"/>
    <col min="15634" max="15871" width="9.140625" style="1"/>
    <col min="15872" max="15872" width="22" style="1" customWidth="1"/>
    <col min="15873" max="15873" width="10.140625" style="1" customWidth="1"/>
    <col min="15874" max="15874" width="8.28515625" style="1" customWidth="1"/>
    <col min="15875" max="15886" width="7.28515625" style="1" bestFit="1" customWidth="1"/>
    <col min="15887" max="15889" width="8.85546875" style="1" customWidth="1"/>
    <col min="15890" max="16127" width="9.140625" style="1"/>
    <col min="16128" max="16128" width="22" style="1" customWidth="1"/>
    <col min="16129" max="16129" width="10.140625" style="1" customWidth="1"/>
    <col min="16130" max="16130" width="8.28515625" style="1" customWidth="1"/>
    <col min="16131" max="16142" width="7.28515625" style="1" bestFit="1" customWidth="1"/>
    <col min="16143" max="16145" width="8.85546875" style="1" customWidth="1"/>
    <col min="16146" max="16384" width="9.140625" style="1"/>
  </cols>
  <sheetData>
    <row r="1" spans="1:23" x14ac:dyDescent="0.25">
      <c r="A1" s="3" t="s">
        <v>113</v>
      </c>
      <c r="B1" s="3" t="s">
        <v>125</v>
      </c>
      <c r="C1" s="4">
        <v>1989</v>
      </c>
      <c r="D1" s="4">
        <v>1990</v>
      </c>
      <c r="E1" s="4">
        <v>1991</v>
      </c>
      <c r="F1" s="4">
        <v>1992</v>
      </c>
      <c r="G1" s="4">
        <v>1993</v>
      </c>
      <c r="H1" s="4">
        <v>1994</v>
      </c>
      <c r="I1" s="4">
        <v>1995</v>
      </c>
      <c r="J1" s="4">
        <v>1996</v>
      </c>
      <c r="K1" s="4">
        <v>1997</v>
      </c>
      <c r="L1" s="4">
        <v>1998</v>
      </c>
      <c r="M1" s="4">
        <v>1999</v>
      </c>
      <c r="N1" s="4">
        <v>2000</v>
      </c>
      <c r="O1" s="4">
        <v>2001</v>
      </c>
      <c r="P1" s="4">
        <v>2002</v>
      </c>
      <c r="Q1" s="4">
        <v>2003</v>
      </c>
      <c r="R1" s="4">
        <v>2004</v>
      </c>
      <c r="S1" s="4">
        <v>2005</v>
      </c>
      <c r="T1" s="4">
        <v>2006</v>
      </c>
      <c r="U1" s="4">
        <v>2007</v>
      </c>
      <c r="V1" s="4">
        <v>2008</v>
      </c>
      <c r="W1" s="4"/>
    </row>
    <row r="2" spans="1:23" x14ac:dyDescent="0.25">
      <c r="A2" s="1" t="s">
        <v>63</v>
      </c>
      <c r="B2" s="1" t="s">
        <v>116</v>
      </c>
      <c r="C2" s="9">
        <v>80</v>
      </c>
      <c r="D2" s="9">
        <v>85.8</v>
      </c>
      <c r="E2" s="9">
        <v>90</v>
      </c>
      <c r="F2" s="9">
        <v>80.8</v>
      </c>
      <c r="G2" s="10">
        <v>80.900000000000006</v>
      </c>
      <c r="H2" s="10">
        <v>73.400000000000006</v>
      </c>
      <c r="I2" s="10">
        <v>78.599999999999994</v>
      </c>
      <c r="J2" s="9">
        <v>81</v>
      </c>
      <c r="K2" s="11">
        <v>86.2</v>
      </c>
      <c r="L2" s="11">
        <v>68.8</v>
      </c>
      <c r="M2" s="9">
        <v>78</v>
      </c>
      <c r="N2" s="11">
        <v>111.6</v>
      </c>
      <c r="O2" s="9">
        <v>102.6</v>
      </c>
      <c r="P2" s="9">
        <v>99.1</v>
      </c>
      <c r="Q2" s="9">
        <v>116.9</v>
      </c>
      <c r="R2" s="8">
        <v>146.6</v>
      </c>
      <c r="S2" s="8">
        <v>184.7</v>
      </c>
      <c r="T2" s="8">
        <v>214.6</v>
      </c>
      <c r="U2" s="8">
        <v>238.4</v>
      </c>
      <c r="V2" s="8">
        <v>284.8</v>
      </c>
    </row>
    <row r="3" spans="1:23" x14ac:dyDescent="0.25">
      <c r="A3" s="1" t="s">
        <v>64</v>
      </c>
      <c r="B3" s="1" t="s">
        <v>116</v>
      </c>
      <c r="C3" s="9">
        <v>78.400000000000006</v>
      </c>
      <c r="D3" s="9">
        <v>84.9</v>
      </c>
      <c r="E3" s="9">
        <v>85.2</v>
      </c>
      <c r="F3" s="9">
        <v>79.599999999999994</v>
      </c>
      <c r="G3" s="10">
        <v>80.3</v>
      </c>
      <c r="H3" s="10">
        <v>72.2</v>
      </c>
      <c r="I3" s="10">
        <v>78.900000000000006</v>
      </c>
      <c r="J3" s="9">
        <v>79.5</v>
      </c>
      <c r="K3" s="11">
        <v>84.3</v>
      </c>
      <c r="L3" s="11">
        <v>65.400000000000006</v>
      </c>
      <c r="M3" s="11">
        <v>76.400000000000006</v>
      </c>
      <c r="N3" s="11">
        <v>113.6</v>
      </c>
      <c r="O3" s="9">
        <v>107.9</v>
      </c>
      <c r="P3" s="9">
        <v>98.1</v>
      </c>
      <c r="Q3" s="9">
        <v>119.4</v>
      </c>
      <c r="R3" s="8">
        <v>146.4</v>
      </c>
      <c r="S3" s="8">
        <v>184.3</v>
      </c>
      <c r="T3" s="8">
        <v>217</v>
      </c>
      <c r="U3" s="8">
        <v>234.8</v>
      </c>
      <c r="V3" s="8">
        <v>280.89999999999998</v>
      </c>
    </row>
    <row r="4" spans="1:23" x14ac:dyDescent="0.25">
      <c r="A4" s="1" t="s">
        <v>65</v>
      </c>
      <c r="B4" s="1" t="s">
        <v>116</v>
      </c>
      <c r="C4" s="9">
        <v>80.599999999999994</v>
      </c>
      <c r="D4" s="9">
        <v>88.8</v>
      </c>
      <c r="E4" s="9">
        <v>91.6</v>
      </c>
      <c r="F4" s="9">
        <v>83.6</v>
      </c>
      <c r="G4" s="10">
        <v>82.7</v>
      </c>
      <c r="H4" s="10">
        <v>76.2</v>
      </c>
      <c r="I4" s="9">
        <v>80</v>
      </c>
      <c r="J4" s="9">
        <v>82.9</v>
      </c>
      <c r="K4" s="11">
        <v>85.5</v>
      </c>
      <c r="L4" s="11">
        <v>65.099999999999994</v>
      </c>
      <c r="M4" s="11">
        <v>77.599999999999994</v>
      </c>
      <c r="N4" s="11">
        <v>112.6</v>
      </c>
      <c r="O4" s="9">
        <v>104.9</v>
      </c>
      <c r="P4" s="9">
        <v>100</v>
      </c>
      <c r="Q4" s="9">
        <v>119.9</v>
      </c>
      <c r="R4" s="8">
        <v>150.6</v>
      </c>
      <c r="S4" s="8">
        <v>189.4</v>
      </c>
      <c r="T4" s="8">
        <v>219.6</v>
      </c>
      <c r="U4" s="8">
        <v>242</v>
      </c>
      <c r="V4" s="8">
        <v>292.5</v>
      </c>
    </row>
    <row r="5" spans="1:23" x14ac:dyDescent="0.25">
      <c r="A5" s="1" t="s">
        <v>66</v>
      </c>
      <c r="B5" s="1" t="s">
        <v>116</v>
      </c>
      <c r="C5" s="9">
        <v>79.8</v>
      </c>
      <c r="D5" s="9">
        <v>82.9</v>
      </c>
      <c r="E5" s="9">
        <v>83.1</v>
      </c>
      <c r="F5" s="9">
        <v>76.5</v>
      </c>
      <c r="G5" s="9">
        <v>79</v>
      </c>
      <c r="H5" s="10">
        <v>69.2</v>
      </c>
      <c r="I5" s="10">
        <v>78.2</v>
      </c>
      <c r="J5" s="9">
        <v>80.3</v>
      </c>
      <c r="K5" s="11">
        <v>84.5</v>
      </c>
      <c r="L5" s="11">
        <v>63.6</v>
      </c>
      <c r="M5" s="9">
        <v>75</v>
      </c>
      <c r="N5" s="11">
        <v>114.7</v>
      </c>
      <c r="O5" s="9">
        <v>108.9</v>
      </c>
      <c r="P5" s="9">
        <v>98.2</v>
      </c>
      <c r="Q5" s="9">
        <v>119.3</v>
      </c>
      <c r="R5" s="8">
        <v>146.19999999999999</v>
      </c>
      <c r="S5" s="8">
        <v>184.7</v>
      </c>
      <c r="T5" s="8">
        <v>216.3</v>
      </c>
      <c r="U5" s="8">
        <v>236.6</v>
      </c>
      <c r="V5" s="8">
        <v>282</v>
      </c>
    </row>
    <row r="6" spans="1:23" x14ac:dyDescent="0.25">
      <c r="A6" s="1" t="s">
        <v>67</v>
      </c>
      <c r="B6" s="1" t="s">
        <v>116</v>
      </c>
      <c r="C6" s="9">
        <v>77.3</v>
      </c>
      <c r="D6" s="9">
        <v>81.7</v>
      </c>
      <c r="E6" s="9">
        <v>82.9</v>
      </c>
      <c r="F6" s="9">
        <v>74.400000000000006</v>
      </c>
      <c r="G6" s="9">
        <v>77.599999999999994</v>
      </c>
      <c r="H6" s="10">
        <v>71.099999999999994</v>
      </c>
      <c r="I6" s="10">
        <v>73.599999999999994</v>
      </c>
      <c r="J6" s="9">
        <v>77.2</v>
      </c>
      <c r="K6" s="11">
        <v>80.8</v>
      </c>
      <c r="L6" s="11">
        <v>59.8</v>
      </c>
      <c r="M6" s="11">
        <v>71.2</v>
      </c>
      <c r="N6" s="11">
        <v>109.1</v>
      </c>
      <c r="O6" s="9">
        <v>103.3</v>
      </c>
      <c r="P6" s="9">
        <v>95.6</v>
      </c>
      <c r="Q6" s="9">
        <v>115</v>
      </c>
      <c r="R6" s="8">
        <v>142.6</v>
      </c>
      <c r="S6" s="8">
        <v>179.9</v>
      </c>
      <c r="T6" s="8">
        <v>214.5</v>
      </c>
      <c r="U6" s="8">
        <v>229.4</v>
      </c>
      <c r="V6" s="8">
        <v>272.89999999999998</v>
      </c>
    </row>
    <row r="7" spans="1:23" x14ac:dyDescent="0.25">
      <c r="A7" s="1" t="s">
        <v>68</v>
      </c>
      <c r="B7" s="1" t="s">
        <v>116</v>
      </c>
      <c r="C7" s="9">
        <v>82.8</v>
      </c>
      <c r="D7" s="9">
        <v>82.9</v>
      </c>
      <c r="E7" s="9">
        <v>83</v>
      </c>
      <c r="F7" s="9">
        <v>78.3</v>
      </c>
      <c r="G7" s="9">
        <v>81.599999999999994</v>
      </c>
      <c r="H7" s="10">
        <v>72.3</v>
      </c>
      <c r="I7" s="10">
        <v>76.8</v>
      </c>
      <c r="J7" s="9">
        <v>80.099999999999994</v>
      </c>
      <c r="K7" s="11">
        <v>82.9</v>
      </c>
      <c r="L7" s="11">
        <v>63.3</v>
      </c>
      <c r="M7" s="11">
        <v>74.599999999999994</v>
      </c>
      <c r="N7" s="11">
        <v>113.3</v>
      </c>
      <c r="O7" s="9">
        <v>108.6</v>
      </c>
      <c r="P7" s="9">
        <v>98</v>
      </c>
      <c r="Q7" s="9">
        <v>118</v>
      </c>
      <c r="R7" s="8">
        <v>147.19999999999999</v>
      </c>
      <c r="S7" s="8">
        <v>185</v>
      </c>
      <c r="T7" s="8">
        <v>220</v>
      </c>
      <c r="U7" s="8">
        <v>238.1</v>
      </c>
      <c r="V7" s="8">
        <v>280.39999999999998</v>
      </c>
    </row>
    <row r="8" spans="1:23" x14ac:dyDescent="0.25">
      <c r="A8" s="1" t="s">
        <v>69</v>
      </c>
      <c r="B8" s="1" t="s">
        <v>117</v>
      </c>
      <c r="C8" s="9">
        <v>75.5</v>
      </c>
      <c r="D8" s="9">
        <v>78.7</v>
      </c>
      <c r="E8" s="9">
        <v>87</v>
      </c>
      <c r="F8" s="9">
        <v>74.8</v>
      </c>
      <c r="G8" s="9">
        <v>75.8</v>
      </c>
      <c r="H8" s="10">
        <v>68.7</v>
      </c>
      <c r="I8" s="10">
        <v>75.099999999999994</v>
      </c>
      <c r="J8" s="9">
        <v>77.400000000000006</v>
      </c>
      <c r="K8" s="11">
        <v>81.5</v>
      </c>
      <c r="L8" s="11">
        <v>62.6</v>
      </c>
      <c r="M8" s="9">
        <v>74</v>
      </c>
      <c r="N8" s="11">
        <v>109.1</v>
      </c>
      <c r="O8" s="9">
        <v>102.8</v>
      </c>
      <c r="P8" s="9">
        <v>95.1</v>
      </c>
      <c r="Q8" s="9">
        <v>116.6</v>
      </c>
      <c r="R8" s="8">
        <v>145.5</v>
      </c>
      <c r="S8" s="8">
        <v>182.4</v>
      </c>
      <c r="T8" s="8">
        <v>214.3</v>
      </c>
      <c r="U8" s="8">
        <v>233.5</v>
      </c>
      <c r="V8" s="8">
        <v>282.8</v>
      </c>
    </row>
    <row r="9" spans="1:23" x14ac:dyDescent="0.25">
      <c r="A9" s="1" t="s">
        <v>70</v>
      </c>
      <c r="B9" s="1" t="s">
        <v>117</v>
      </c>
      <c r="C9" s="9">
        <v>79.099999999999994</v>
      </c>
      <c r="D9" s="9">
        <v>80.3</v>
      </c>
      <c r="E9" s="9">
        <v>83.4</v>
      </c>
      <c r="F9" s="9">
        <v>77.8</v>
      </c>
      <c r="G9" s="9">
        <v>85.4</v>
      </c>
      <c r="H9" s="10">
        <v>74.900000000000006</v>
      </c>
      <c r="I9" s="10">
        <v>81.400000000000006</v>
      </c>
      <c r="J9" s="9">
        <v>81.900000000000006</v>
      </c>
      <c r="K9" s="11">
        <v>81.5</v>
      </c>
      <c r="L9" s="11">
        <v>63.5</v>
      </c>
      <c r="M9" s="11">
        <v>74.7</v>
      </c>
      <c r="N9" s="11">
        <v>112.8</v>
      </c>
      <c r="O9" s="9">
        <v>108.2</v>
      </c>
      <c r="P9" s="9">
        <v>98.4</v>
      </c>
      <c r="Q9" s="9">
        <v>120.5</v>
      </c>
      <c r="R9" s="8">
        <v>148.1</v>
      </c>
      <c r="S9" s="8">
        <v>186.8</v>
      </c>
      <c r="T9" s="8">
        <v>218.8</v>
      </c>
      <c r="U9" s="8">
        <v>231.7</v>
      </c>
      <c r="V9" s="8">
        <v>281.7</v>
      </c>
    </row>
    <row r="10" spans="1:23" x14ac:dyDescent="0.25">
      <c r="A10" s="1" t="s">
        <v>71</v>
      </c>
      <c r="B10" s="1" t="s">
        <v>117</v>
      </c>
      <c r="C10" s="9">
        <v>70.7</v>
      </c>
      <c r="D10" s="9">
        <v>77.099999999999994</v>
      </c>
      <c r="E10" s="9">
        <v>82.4</v>
      </c>
      <c r="F10" s="9">
        <v>72.5</v>
      </c>
      <c r="G10" s="9">
        <v>72.3</v>
      </c>
      <c r="H10" s="10">
        <v>65.7</v>
      </c>
      <c r="I10" s="10">
        <v>73.5</v>
      </c>
      <c r="J10" s="9">
        <v>74.900000000000006</v>
      </c>
      <c r="K10" s="11">
        <v>77.3</v>
      </c>
      <c r="L10" s="11">
        <v>58.1</v>
      </c>
      <c r="M10" s="11">
        <v>67.7</v>
      </c>
      <c r="N10" s="11">
        <v>103.1</v>
      </c>
      <c r="O10" s="9">
        <v>95.3</v>
      </c>
      <c r="P10" s="9">
        <v>88.7</v>
      </c>
      <c r="Q10" s="9">
        <v>109.2</v>
      </c>
      <c r="R10" s="8">
        <v>138.1</v>
      </c>
      <c r="S10" s="8">
        <v>176.8</v>
      </c>
      <c r="T10" s="8">
        <v>208.3</v>
      </c>
      <c r="U10" s="8">
        <v>228.2</v>
      </c>
      <c r="V10" s="8">
        <v>274.2</v>
      </c>
    </row>
    <row r="11" spans="1:23" x14ac:dyDescent="0.25">
      <c r="A11" s="1" t="s">
        <v>72</v>
      </c>
      <c r="B11" s="1" t="s">
        <v>118</v>
      </c>
      <c r="C11" s="9">
        <v>71.7</v>
      </c>
      <c r="D11" s="9">
        <v>75</v>
      </c>
      <c r="E11" s="9">
        <v>73.400000000000006</v>
      </c>
      <c r="F11" s="9">
        <v>73.3</v>
      </c>
      <c r="G11" s="9">
        <v>71.400000000000006</v>
      </c>
      <c r="H11" s="10">
        <v>66.3</v>
      </c>
      <c r="I11" s="10">
        <v>69.599999999999994</v>
      </c>
      <c r="J11" s="9">
        <v>74.099999999999994</v>
      </c>
      <c r="K11" s="11">
        <v>77.099999999999994</v>
      </c>
      <c r="L11" s="11">
        <v>63.4</v>
      </c>
      <c r="M11" s="11">
        <v>73.900000000000006</v>
      </c>
      <c r="N11" s="11">
        <v>107.4</v>
      </c>
      <c r="O11" s="9">
        <v>102</v>
      </c>
      <c r="P11" s="9">
        <v>94.8</v>
      </c>
      <c r="Q11" s="9">
        <v>111.7</v>
      </c>
      <c r="R11" s="8">
        <v>138.4</v>
      </c>
      <c r="S11" s="8">
        <v>177</v>
      </c>
      <c r="T11" s="8">
        <v>204.5</v>
      </c>
      <c r="U11" s="8">
        <v>231.5</v>
      </c>
      <c r="V11" s="14">
        <v>269.5</v>
      </c>
    </row>
    <row r="12" spans="1:23" x14ac:dyDescent="0.25">
      <c r="A12" s="1" t="s">
        <v>73</v>
      </c>
      <c r="B12" s="1" t="s">
        <v>118</v>
      </c>
      <c r="C12" s="9">
        <v>66.8</v>
      </c>
      <c r="D12" s="9">
        <v>75.099999999999994</v>
      </c>
      <c r="E12" s="9">
        <v>77.3</v>
      </c>
      <c r="F12" s="9">
        <v>68.900000000000006</v>
      </c>
      <c r="G12" s="9">
        <v>71.599999999999994</v>
      </c>
      <c r="H12" s="10">
        <v>65.099999999999994</v>
      </c>
      <c r="I12" s="10">
        <v>70.400000000000006</v>
      </c>
      <c r="J12" s="9">
        <v>71.5</v>
      </c>
      <c r="K12" s="11">
        <v>77.900000000000006</v>
      </c>
      <c r="L12" s="11">
        <v>61.7</v>
      </c>
      <c r="M12" s="11">
        <v>70.7</v>
      </c>
      <c r="N12" s="11">
        <v>106.9</v>
      </c>
      <c r="O12" s="9">
        <v>103.3</v>
      </c>
      <c r="P12" s="9">
        <v>93.7</v>
      </c>
      <c r="Q12" s="9">
        <v>111.2</v>
      </c>
      <c r="R12" s="8">
        <v>138.5</v>
      </c>
      <c r="S12" s="8">
        <v>177</v>
      </c>
      <c r="T12" s="8">
        <v>205.2</v>
      </c>
      <c r="U12" s="8">
        <v>230.5</v>
      </c>
      <c r="V12" s="14">
        <v>273.39999999999998</v>
      </c>
    </row>
    <row r="13" spans="1:23" x14ac:dyDescent="0.25">
      <c r="A13" s="1" t="s">
        <v>74</v>
      </c>
      <c r="B13" s="1" t="s">
        <v>118</v>
      </c>
      <c r="C13" s="9">
        <v>69.2</v>
      </c>
      <c r="D13" s="9">
        <v>73.2</v>
      </c>
      <c r="E13" s="9">
        <v>76.099999999999994</v>
      </c>
      <c r="F13" s="9">
        <v>69.599999999999994</v>
      </c>
      <c r="G13" s="9">
        <v>74.099999999999994</v>
      </c>
      <c r="H13" s="9">
        <v>64</v>
      </c>
      <c r="I13" s="9">
        <v>72</v>
      </c>
      <c r="J13" s="9">
        <v>76.900000000000006</v>
      </c>
      <c r="K13" s="11">
        <v>81.2</v>
      </c>
      <c r="L13" s="11">
        <v>65.2</v>
      </c>
      <c r="M13" s="11">
        <v>74.3</v>
      </c>
      <c r="N13" s="11">
        <v>112.3</v>
      </c>
      <c r="O13" s="9">
        <v>111</v>
      </c>
      <c r="P13" s="9">
        <v>99.8</v>
      </c>
      <c r="Q13" s="9">
        <v>116.1</v>
      </c>
      <c r="R13" s="8">
        <v>143.30000000000001</v>
      </c>
      <c r="S13" s="8">
        <v>181.7</v>
      </c>
      <c r="T13" s="8">
        <v>211.9</v>
      </c>
      <c r="U13" s="8">
        <v>237.5</v>
      </c>
      <c r="V13" s="14">
        <v>279.2</v>
      </c>
    </row>
    <row r="14" spans="1:23" x14ac:dyDescent="0.25">
      <c r="A14" s="1" t="s">
        <v>75</v>
      </c>
      <c r="B14" s="1" t="s">
        <v>118</v>
      </c>
      <c r="C14" s="9">
        <v>66.900000000000006</v>
      </c>
      <c r="D14" s="9">
        <v>72.7</v>
      </c>
      <c r="E14" s="9">
        <v>74</v>
      </c>
      <c r="F14" s="9">
        <v>67.2</v>
      </c>
      <c r="G14" s="9">
        <v>70.8</v>
      </c>
      <c r="H14" s="10">
        <v>63.7</v>
      </c>
      <c r="I14" s="10">
        <v>69.099999999999994</v>
      </c>
      <c r="J14" s="9">
        <v>71.7</v>
      </c>
      <c r="K14" s="9">
        <v>76</v>
      </c>
      <c r="L14" s="11">
        <v>60.4</v>
      </c>
      <c r="M14" s="11">
        <v>70.400000000000006</v>
      </c>
      <c r="N14" s="11">
        <v>108.4</v>
      </c>
      <c r="O14" s="9">
        <v>102.5</v>
      </c>
      <c r="P14" s="9">
        <v>94.4</v>
      </c>
      <c r="Q14" s="9">
        <v>113.3</v>
      </c>
      <c r="R14" s="8">
        <v>140.69999999999999</v>
      </c>
      <c r="S14" s="8">
        <v>181.3</v>
      </c>
      <c r="T14" s="8">
        <v>209.5</v>
      </c>
      <c r="U14" s="8">
        <v>235.7</v>
      </c>
      <c r="V14" s="14">
        <v>273.8</v>
      </c>
    </row>
    <row r="15" spans="1:23" x14ac:dyDescent="0.25">
      <c r="A15" s="1" t="s">
        <v>76</v>
      </c>
      <c r="B15" s="1" t="s">
        <v>118</v>
      </c>
      <c r="C15" s="9">
        <v>67.5</v>
      </c>
      <c r="D15" s="9">
        <v>72.8</v>
      </c>
      <c r="E15" s="9">
        <v>76.8</v>
      </c>
      <c r="F15" s="9">
        <v>69.2</v>
      </c>
      <c r="G15" s="9">
        <v>73.5</v>
      </c>
      <c r="H15" s="10">
        <v>64.400000000000006</v>
      </c>
      <c r="I15" s="10">
        <v>70.5</v>
      </c>
      <c r="J15" s="9">
        <v>75.5</v>
      </c>
      <c r="K15" s="9">
        <v>80</v>
      </c>
      <c r="L15" s="11">
        <v>63.5</v>
      </c>
      <c r="M15" s="11">
        <v>73.7</v>
      </c>
      <c r="N15" s="11">
        <v>108.7</v>
      </c>
      <c r="O15" s="9">
        <v>105.4</v>
      </c>
      <c r="P15" s="9">
        <v>96.3</v>
      </c>
      <c r="Q15" s="9">
        <v>114.7</v>
      </c>
      <c r="R15" s="8">
        <v>142</v>
      </c>
      <c r="S15" s="8">
        <v>181.9</v>
      </c>
      <c r="T15" s="8">
        <v>211.9</v>
      </c>
      <c r="U15" s="8">
        <v>236.3</v>
      </c>
      <c r="V15" s="14">
        <v>273.89999999999998</v>
      </c>
    </row>
    <row r="16" spans="1:23" x14ac:dyDescent="0.25">
      <c r="A16" s="1" t="s">
        <v>77</v>
      </c>
      <c r="B16" s="1" t="s">
        <v>119</v>
      </c>
      <c r="C16" s="9">
        <v>69.5</v>
      </c>
      <c r="D16" s="9">
        <v>77.900000000000006</v>
      </c>
      <c r="E16" s="9">
        <v>77.599999999999994</v>
      </c>
      <c r="F16" s="9">
        <v>73</v>
      </c>
      <c r="G16" s="9">
        <v>81.099999999999994</v>
      </c>
      <c r="H16" s="10">
        <v>72.400000000000006</v>
      </c>
      <c r="I16" s="10">
        <v>76.2</v>
      </c>
      <c r="J16" s="9">
        <v>77.3</v>
      </c>
      <c r="K16" s="11">
        <v>88.8</v>
      </c>
      <c r="L16" s="11">
        <v>70.7</v>
      </c>
      <c r="M16" s="11">
        <v>78.7</v>
      </c>
      <c r="N16" s="11">
        <v>112.9</v>
      </c>
      <c r="O16" s="9">
        <v>110.6</v>
      </c>
      <c r="P16" s="9">
        <v>101</v>
      </c>
      <c r="Q16" s="9">
        <v>116.4</v>
      </c>
      <c r="R16" s="8">
        <v>143.1</v>
      </c>
      <c r="S16" s="8">
        <v>179.1</v>
      </c>
      <c r="T16" s="8">
        <v>211.4</v>
      </c>
      <c r="U16" s="8">
        <v>237.5</v>
      </c>
      <c r="V16" s="14">
        <v>270</v>
      </c>
    </row>
    <row r="17" spans="1:22" x14ac:dyDescent="0.25">
      <c r="A17" s="1" t="s">
        <v>78</v>
      </c>
      <c r="B17" s="1" t="s">
        <v>119</v>
      </c>
      <c r="C17" s="9">
        <v>67.900000000000006</v>
      </c>
      <c r="D17" s="9">
        <v>75.900000000000006</v>
      </c>
      <c r="E17" s="9">
        <v>80</v>
      </c>
      <c r="F17" s="9">
        <v>70.900000000000006</v>
      </c>
      <c r="G17" s="9">
        <v>72.900000000000006</v>
      </c>
      <c r="H17" s="10">
        <v>62.2</v>
      </c>
      <c r="I17" s="10">
        <v>67.5</v>
      </c>
      <c r="J17" s="9">
        <v>71.3</v>
      </c>
      <c r="K17" s="11">
        <v>79.2</v>
      </c>
      <c r="L17" s="9">
        <v>61</v>
      </c>
      <c r="M17" s="11">
        <v>69.3</v>
      </c>
      <c r="N17" s="11">
        <v>106.3</v>
      </c>
      <c r="O17" s="9">
        <v>101.8</v>
      </c>
      <c r="P17" s="9">
        <v>91.7</v>
      </c>
      <c r="Q17" s="9">
        <v>108.4</v>
      </c>
      <c r="R17" s="8">
        <v>136.19999999999999</v>
      </c>
      <c r="S17" s="8">
        <v>176.2</v>
      </c>
      <c r="T17" s="8">
        <v>206.9</v>
      </c>
      <c r="U17" s="8">
        <v>235.6</v>
      </c>
      <c r="V17" s="14">
        <v>272.3</v>
      </c>
    </row>
    <row r="18" spans="1:22" x14ac:dyDescent="0.25">
      <c r="A18" s="1" t="s">
        <v>79</v>
      </c>
      <c r="B18" s="1" t="s">
        <v>119</v>
      </c>
      <c r="C18" s="9">
        <v>66</v>
      </c>
      <c r="D18" s="9">
        <v>71.8</v>
      </c>
      <c r="E18" s="9">
        <v>75.599999999999994</v>
      </c>
      <c r="F18" s="9">
        <v>68.400000000000006</v>
      </c>
      <c r="G18" s="9">
        <v>69.8</v>
      </c>
      <c r="H18" s="10">
        <v>61.5</v>
      </c>
      <c r="I18" s="10">
        <v>67.900000000000006</v>
      </c>
      <c r="J18" s="9">
        <v>70.5</v>
      </c>
      <c r="K18" s="11">
        <v>76.5</v>
      </c>
      <c r="L18" s="9">
        <v>58</v>
      </c>
      <c r="M18" s="11">
        <v>67.900000000000006</v>
      </c>
      <c r="N18" s="11">
        <v>104.3</v>
      </c>
      <c r="O18" s="9">
        <v>99.2</v>
      </c>
      <c r="P18" s="9">
        <v>92.7</v>
      </c>
      <c r="Q18" s="9">
        <v>109.1</v>
      </c>
      <c r="R18" s="8">
        <v>136.6</v>
      </c>
      <c r="S18" s="8">
        <v>178.8</v>
      </c>
      <c r="T18" s="8">
        <v>204.9</v>
      </c>
      <c r="U18" s="8">
        <v>228.6</v>
      </c>
      <c r="V18" s="14">
        <v>267.5</v>
      </c>
    </row>
    <row r="19" spans="1:22" x14ac:dyDescent="0.25">
      <c r="A19" s="1" t="s">
        <v>80</v>
      </c>
      <c r="B19" s="1" t="s">
        <v>119</v>
      </c>
      <c r="C19" s="9">
        <v>72.5</v>
      </c>
      <c r="D19" s="9">
        <v>85.3</v>
      </c>
      <c r="E19" s="9">
        <v>82.8</v>
      </c>
      <c r="F19" s="9">
        <v>79.099999999999994</v>
      </c>
      <c r="G19" s="9">
        <v>85.1</v>
      </c>
      <c r="H19" s="10">
        <v>74.400000000000006</v>
      </c>
      <c r="I19" s="10">
        <v>76.3</v>
      </c>
      <c r="J19" s="9">
        <v>81.7</v>
      </c>
      <c r="K19" s="11">
        <v>88.9</v>
      </c>
      <c r="L19" s="11">
        <v>71.099999999999994</v>
      </c>
      <c r="M19" s="11">
        <v>79.099999999999994</v>
      </c>
      <c r="N19" s="11">
        <v>113.6</v>
      </c>
      <c r="O19" s="9">
        <v>110.9</v>
      </c>
      <c r="P19" s="9">
        <v>101.3</v>
      </c>
      <c r="Q19" s="9">
        <v>116.6</v>
      </c>
      <c r="R19" s="8">
        <v>145.69999999999999</v>
      </c>
      <c r="S19" s="8">
        <v>184.8</v>
      </c>
      <c r="T19" s="8">
        <v>213.5</v>
      </c>
      <c r="U19" s="8">
        <v>245.1</v>
      </c>
      <c r="V19" s="14">
        <v>278.2</v>
      </c>
    </row>
    <row r="20" spans="1:22" x14ac:dyDescent="0.25">
      <c r="A20" s="1" t="s">
        <v>81</v>
      </c>
      <c r="B20" s="1" t="s">
        <v>119</v>
      </c>
      <c r="C20" s="9">
        <v>70.5</v>
      </c>
      <c r="D20" s="9">
        <v>83.1</v>
      </c>
      <c r="E20" s="9">
        <v>80.8</v>
      </c>
      <c r="F20" s="9">
        <v>75.900000000000006</v>
      </c>
      <c r="G20" s="9">
        <v>78.2</v>
      </c>
      <c r="H20" s="10">
        <v>70.900000000000006</v>
      </c>
      <c r="I20" s="10">
        <v>74.599999999999994</v>
      </c>
      <c r="J20" s="9">
        <v>75.2</v>
      </c>
      <c r="K20" s="11">
        <v>86.2</v>
      </c>
      <c r="L20" s="11">
        <v>69.7</v>
      </c>
      <c r="M20" s="11">
        <v>76.8</v>
      </c>
      <c r="N20" s="11">
        <v>114.3</v>
      </c>
      <c r="O20" s="9">
        <v>110.6</v>
      </c>
      <c r="P20" s="9">
        <v>98.3</v>
      </c>
      <c r="Q20" s="9">
        <v>115</v>
      </c>
      <c r="R20" s="8">
        <v>142.6</v>
      </c>
      <c r="S20" s="8">
        <v>183.8</v>
      </c>
      <c r="T20" s="8">
        <v>214.3</v>
      </c>
      <c r="U20" s="8">
        <v>240.6</v>
      </c>
      <c r="V20" s="14">
        <v>274.10000000000002</v>
      </c>
    </row>
    <row r="21" spans="1:22" x14ac:dyDescent="0.25">
      <c r="A21" s="1" t="s">
        <v>82</v>
      </c>
      <c r="B21" s="1" t="s">
        <v>119</v>
      </c>
      <c r="C21" s="9">
        <v>70.3</v>
      </c>
      <c r="D21" s="9">
        <v>73</v>
      </c>
      <c r="E21" s="9">
        <v>80.900000000000006</v>
      </c>
      <c r="F21" s="9">
        <v>73.5</v>
      </c>
      <c r="G21" s="9">
        <v>76.8</v>
      </c>
      <c r="H21" s="10">
        <v>69.3</v>
      </c>
      <c r="I21" s="10">
        <v>71.099999999999994</v>
      </c>
      <c r="J21" s="9">
        <v>70.400000000000006</v>
      </c>
      <c r="K21" s="11">
        <v>79.8</v>
      </c>
      <c r="L21" s="11">
        <v>61.9</v>
      </c>
      <c r="M21" s="11">
        <v>69.5</v>
      </c>
      <c r="N21" s="11">
        <v>106.1</v>
      </c>
      <c r="O21" s="9">
        <v>101.2</v>
      </c>
      <c r="P21" s="9">
        <v>92.1</v>
      </c>
      <c r="Q21" s="9">
        <v>108.6</v>
      </c>
      <c r="R21" s="8">
        <v>137.69999999999999</v>
      </c>
      <c r="S21" s="8">
        <v>178.5</v>
      </c>
      <c r="T21" s="8">
        <v>209.2</v>
      </c>
      <c r="U21" s="8">
        <v>236.3</v>
      </c>
      <c r="V21" s="14">
        <v>266.8</v>
      </c>
    </row>
    <row r="22" spans="1:22" x14ac:dyDescent="0.25">
      <c r="A22" s="1" t="s">
        <v>83</v>
      </c>
      <c r="B22" s="1" t="s">
        <v>119</v>
      </c>
      <c r="C22" s="9">
        <v>66.2</v>
      </c>
      <c r="D22" s="9">
        <v>73</v>
      </c>
      <c r="E22" s="9">
        <v>76.2</v>
      </c>
      <c r="F22" s="9">
        <v>72.2</v>
      </c>
      <c r="G22" s="9">
        <v>73.099999999999994</v>
      </c>
      <c r="H22" s="10">
        <v>62.5</v>
      </c>
      <c r="I22" s="10">
        <v>68.400000000000006</v>
      </c>
      <c r="J22" s="9">
        <v>68.7</v>
      </c>
      <c r="K22" s="11">
        <v>77.8</v>
      </c>
      <c r="L22" s="11">
        <v>60.1</v>
      </c>
      <c r="M22" s="9">
        <v>67</v>
      </c>
      <c r="N22" s="11">
        <v>102.5</v>
      </c>
      <c r="O22" s="9">
        <v>99.2</v>
      </c>
      <c r="P22" s="9">
        <v>92.6</v>
      </c>
      <c r="Q22" s="9">
        <v>109.2</v>
      </c>
      <c r="R22" s="8">
        <v>136</v>
      </c>
      <c r="S22" s="8">
        <v>175.1</v>
      </c>
      <c r="T22" s="8">
        <v>203.6</v>
      </c>
      <c r="U22" s="8">
        <v>231.2</v>
      </c>
      <c r="V22" s="14">
        <v>267.60000000000002</v>
      </c>
    </row>
    <row r="23" spans="1:22" x14ac:dyDescent="0.25">
      <c r="A23" s="1" t="s">
        <v>84</v>
      </c>
      <c r="B23" s="1" t="s">
        <v>120</v>
      </c>
      <c r="C23" s="9">
        <v>73</v>
      </c>
      <c r="D23" s="9">
        <v>81</v>
      </c>
      <c r="E23" s="9">
        <v>83.8</v>
      </c>
      <c r="F23" s="9">
        <v>74</v>
      </c>
      <c r="G23" s="9">
        <v>74.8</v>
      </c>
      <c r="H23" s="10">
        <v>65.2</v>
      </c>
      <c r="I23" s="10">
        <v>75.5</v>
      </c>
      <c r="J23" s="9">
        <v>75.3</v>
      </c>
      <c r="K23" s="11">
        <v>78.5</v>
      </c>
      <c r="L23" s="11">
        <v>60.4</v>
      </c>
      <c r="M23" s="11">
        <v>71.2</v>
      </c>
      <c r="N23" s="11">
        <v>108.5</v>
      </c>
      <c r="O23" s="9">
        <v>100.6</v>
      </c>
      <c r="P23" s="9">
        <v>92.9</v>
      </c>
      <c r="Q23" s="9">
        <v>112.5</v>
      </c>
      <c r="R23" s="8">
        <v>141.9</v>
      </c>
      <c r="S23" s="8">
        <v>180.9</v>
      </c>
      <c r="T23" s="8">
        <v>215.1</v>
      </c>
      <c r="U23" s="8">
        <v>227.2</v>
      </c>
      <c r="V23" s="14">
        <v>275.5</v>
      </c>
    </row>
    <row r="24" spans="1:22" x14ac:dyDescent="0.25">
      <c r="A24" s="1" t="s">
        <v>85</v>
      </c>
      <c r="B24" s="1" t="s">
        <v>120</v>
      </c>
      <c r="C24" s="9">
        <v>74.7</v>
      </c>
      <c r="D24" s="9">
        <v>84.4</v>
      </c>
      <c r="E24" s="9">
        <v>78.8</v>
      </c>
      <c r="F24" s="9">
        <v>78.099999999999994</v>
      </c>
      <c r="G24" s="9">
        <v>75.5</v>
      </c>
      <c r="H24" s="9">
        <v>66</v>
      </c>
      <c r="I24" s="10">
        <v>76.2</v>
      </c>
      <c r="J24" s="9">
        <v>77.599999999999994</v>
      </c>
      <c r="K24" s="11">
        <v>81.2</v>
      </c>
      <c r="L24" s="9">
        <v>63</v>
      </c>
      <c r="M24" s="11">
        <v>70.2</v>
      </c>
      <c r="N24" s="11">
        <v>104.1</v>
      </c>
      <c r="O24" s="9">
        <v>102.2</v>
      </c>
      <c r="P24" s="9">
        <v>94</v>
      </c>
      <c r="Q24" s="9">
        <v>112.7</v>
      </c>
      <c r="R24" s="8">
        <v>141.6</v>
      </c>
      <c r="S24" s="8">
        <v>183.2</v>
      </c>
      <c r="T24" s="8">
        <v>216.1</v>
      </c>
      <c r="U24" s="8">
        <v>231.3</v>
      </c>
      <c r="V24" s="14">
        <v>280.8</v>
      </c>
    </row>
    <row r="25" spans="1:22" x14ac:dyDescent="0.25">
      <c r="A25" s="1" t="s">
        <v>86</v>
      </c>
      <c r="B25" s="1" t="s">
        <v>120</v>
      </c>
      <c r="C25" s="9">
        <v>74.5</v>
      </c>
      <c r="D25" s="9">
        <v>80.5</v>
      </c>
      <c r="E25" s="9">
        <v>77.2</v>
      </c>
      <c r="F25" s="9">
        <v>73.3</v>
      </c>
      <c r="G25" s="9">
        <v>75.400000000000006</v>
      </c>
      <c r="H25" s="10">
        <v>67.7</v>
      </c>
      <c r="I25" s="10">
        <v>74.5</v>
      </c>
      <c r="J25" s="9">
        <v>73.7</v>
      </c>
      <c r="K25" s="11">
        <v>78.599999999999994</v>
      </c>
      <c r="L25" s="11">
        <v>61.1</v>
      </c>
      <c r="M25" s="11">
        <v>69.3</v>
      </c>
      <c r="N25" s="11">
        <v>104.3</v>
      </c>
      <c r="O25" s="9">
        <v>99.9</v>
      </c>
      <c r="P25" s="9">
        <v>93.6</v>
      </c>
      <c r="Q25" s="9">
        <v>110.9</v>
      </c>
      <c r="R25" s="8">
        <v>138.6</v>
      </c>
      <c r="S25" s="8">
        <v>181.2</v>
      </c>
      <c r="T25" s="8">
        <v>210.7</v>
      </c>
      <c r="U25" s="8">
        <v>229</v>
      </c>
      <c r="V25" s="14">
        <v>275.39999999999998</v>
      </c>
    </row>
    <row r="26" spans="1:22" x14ac:dyDescent="0.25">
      <c r="A26" s="1" t="s">
        <v>87</v>
      </c>
      <c r="B26" s="1" t="s">
        <v>120</v>
      </c>
      <c r="C26" s="9">
        <v>75.099999999999994</v>
      </c>
      <c r="D26" s="9">
        <v>81</v>
      </c>
      <c r="E26" s="9">
        <v>81.099999999999994</v>
      </c>
      <c r="F26" s="9">
        <v>76.8</v>
      </c>
      <c r="G26" s="9">
        <v>78.400000000000006</v>
      </c>
      <c r="H26" s="10">
        <v>71.900000000000006</v>
      </c>
      <c r="I26" s="10">
        <v>76.2</v>
      </c>
      <c r="J26" s="9">
        <v>75.599999999999994</v>
      </c>
      <c r="K26" s="11">
        <v>79.900000000000006</v>
      </c>
      <c r="L26" s="11">
        <v>61.7</v>
      </c>
      <c r="M26" s="11">
        <v>68.900000000000006</v>
      </c>
      <c r="N26" s="11">
        <v>105.5</v>
      </c>
      <c r="O26" s="9">
        <v>99.2</v>
      </c>
      <c r="P26" s="9">
        <v>94</v>
      </c>
      <c r="Q26" s="9">
        <v>113.3</v>
      </c>
      <c r="R26" s="8">
        <v>141.9</v>
      </c>
      <c r="S26" s="8">
        <v>183</v>
      </c>
      <c r="T26" s="8">
        <v>211.6</v>
      </c>
      <c r="U26" s="8">
        <v>234</v>
      </c>
      <c r="V26" s="14">
        <v>282.5</v>
      </c>
    </row>
    <row r="27" spans="1:22" x14ac:dyDescent="0.25">
      <c r="A27" s="1" t="s">
        <v>88</v>
      </c>
      <c r="B27" s="1" t="s">
        <v>120</v>
      </c>
      <c r="C27" s="9">
        <v>69.400000000000006</v>
      </c>
      <c r="D27" s="9">
        <v>76.3</v>
      </c>
      <c r="E27" s="9">
        <v>76.2</v>
      </c>
      <c r="F27" s="9">
        <v>69.900000000000006</v>
      </c>
      <c r="G27" s="9">
        <v>71.2</v>
      </c>
      <c r="H27" s="10">
        <v>63.9</v>
      </c>
      <c r="I27" s="10">
        <v>69.400000000000006</v>
      </c>
      <c r="J27" s="9">
        <v>69.7</v>
      </c>
      <c r="K27" s="11">
        <v>74.7</v>
      </c>
      <c r="L27" s="11">
        <v>57.1</v>
      </c>
      <c r="M27" s="11">
        <v>65.7</v>
      </c>
      <c r="N27" s="11">
        <v>100.2</v>
      </c>
      <c r="O27" s="9">
        <v>94.3</v>
      </c>
      <c r="P27" s="9">
        <v>89.9</v>
      </c>
      <c r="Q27" s="9">
        <v>106.7</v>
      </c>
      <c r="R27" s="8">
        <v>136.5</v>
      </c>
      <c r="S27" s="8">
        <v>179.8</v>
      </c>
      <c r="T27" s="8">
        <v>205</v>
      </c>
      <c r="U27" s="8">
        <v>226.4</v>
      </c>
      <c r="V27" s="14">
        <v>274.3</v>
      </c>
    </row>
    <row r="28" spans="1:22" x14ac:dyDescent="0.25">
      <c r="A28" s="1" t="s">
        <v>89</v>
      </c>
      <c r="B28" s="1" t="s">
        <v>120</v>
      </c>
      <c r="C28" s="9">
        <v>69.099999999999994</v>
      </c>
      <c r="D28" s="9">
        <v>78.900000000000006</v>
      </c>
      <c r="E28" s="9">
        <v>75.599999999999994</v>
      </c>
      <c r="F28" s="9">
        <v>69.3</v>
      </c>
      <c r="G28" s="9">
        <v>69.8</v>
      </c>
      <c r="H28" s="10">
        <v>63.2</v>
      </c>
      <c r="I28" s="10">
        <v>67.400000000000006</v>
      </c>
      <c r="J28" s="9">
        <v>69</v>
      </c>
      <c r="K28" s="11">
        <v>72.599999999999994</v>
      </c>
      <c r="L28" s="11">
        <v>55.5</v>
      </c>
      <c r="M28" s="11">
        <v>64.7</v>
      </c>
      <c r="N28" s="11">
        <v>99.8</v>
      </c>
      <c r="O28" s="9">
        <v>94.9</v>
      </c>
      <c r="P28" s="9">
        <v>91.7</v>
      </c>
      <c r="Q28" s="9">
        <v>108.6</v>
      </c>
      <c r="R28" s="8">
        <v>138.9</v>
      </c>
      <c r="S28" s="8">
        <v>181.1</v>
      </c>
      <c r="T28" s="8">
        <v>206.6</v>
      </c>
      <c r="U28" s="8">
        <v>226.6</v>
      </c>
      <c r="V28" s="14">
        <v>276.2</v>
      </c>
    </row>
    <row r="29" spans="1:22" x14ac:dyDescent="0.25">
      <c r="A29" s="1" t="s">
        <v>90</v>
      </c>
      <c r="B29" s="1" t="s">
        <v>120</v>
      </c>
      <c r="C29" s="9">
        <v>68.5</v>
      </c>
      <c r="D29" s="9">
        <v>74.599999999999994</v>
      </c>
      <c r="E29" s="9">
        <v>75.900000000000006</v>
      </c>
      <c r="F29" s="9">
        <v>70.8</v>
      </c>
      <c r="G29" s="9">
        <v>72.599999999999994</v>
      </c>
      <c r="H29" s="10">
        <v>63.5</v>
      </c>
      <c r="I29" s="10">
        <v>68.7</v>
      </c>
      <c r="J29" s="9">
        <v>68.900000000000006</v>
      </c>
      <c r="K29" s="11">
        <v>71.8</v>
      </c>
      <c r="L29" s="11">
        <v>55.3</v>
      </c>
      <c r="M29" s="11">
        <v>66.5</v>
      </c>
      <c r="N29" s="11">
        <v>99.1</v>
      </c>
      <c r="O29" s="9">
        <v>94.8</v>
      </c>
      <c r="P29" s="9">
        <v>90.1</v>
      </c>
      <c r="Q29" s="9">
        <v>108</v>
      </c>
      <c r="R29" s="8">
        <v>138.9</v>
      </c>
      <c r="S29" s="8">
        <v>183.4</v>
      </c>
      <c r="T29" s="8">
        <v>208.9</v>
      </c>
      <c r="U29" s="8">
        <v>228.5</v>
      </c>
      <c r="V29" s="14">
        <v>279.3</v>
      </c>
    </row>
    <row r="30" spans="1:22" x14ac:dyDescent="0.25">
      <c r="A30" s="1" t="s">
        <v>91</v>
      </c>
      <c r="B30" s="1" t="s">
        <v>120</v>
      </c>
      <c r="C30" s="9">
        <v>73.400000000000006</v>
      </c>
      <c r="D30" s="9">
        <v>80.900000000000006</v>
      </c>
      <c r="E30" s="9">
        <v>78.5</v>
      </c>
      <c r="F30" s="9">
        <v>72.2</v>
      </c>
      <c r="G30" s="9">
        <v>77.2</v>
      </c>
      <c r="H30" s="10">
        <v>68.2</v>
      </c>
      <c r="I30" s="10">
        <v>73.2</v>
      </c>
      <c r="J30" s="9">
        <v>72.8</v>
      </c>
      <c r="K30" s="11">
        <v>78.2</v>
      </c>
      <c r="L30" s="11">
        <v>60.5</v>
      </c>
      <c r="M30" s="11">
        <v>69.2</v>
      </c>
      <c r="N30" s="11">
        <v>100.8</v>
      </c>
      <c r="O30" s="9">
        <v>97.2</v>
      </c>
      <c r="P30" s="9">
        <v>93.3</v>
      </c>
      <c r="Q30" s="9">
        <v>110.7</v>
      </c>
      <c r="R30" s="8">
        <v>140</v>
      </c>
      <c r="S30" s="8">
        <v>182</v>
      </c>
      <c r="T30" s="8">
        <v>210.9</v>
      </c>
      <c r="U30" s="8">
        <v>229.5</v>
      </c>
      <c r="V30" s="14">
        <v>276.2</v>
      </c>
    </row>
    <row r="31" spans="1:22" x14ac:dyDescent="0.25">
      <c r="A31" s="1" t="s">
        <v>92</v>
      </c>
      <c r="B31" s="1" t="s">
        <v>121</v>
      </c>
      <c r="C31" s="9">
        <v>70.599999999999994</v>
      </c>
      <c r="D31" s="9">
        <v>76.599999999999994</v>
      </c>
      <c r="E31" s="9">
        <v>78.599999999999994</v>
      </c>
      <c r="F31" s="9">
        <v>72.3</v>
      </c>
      <c r="G31" s="9">
        <v>72.900000000000006</v>
      </c>
      <c r="H31" s="10">
        <v>68.900000000000006</v>
      </c>
      <c r="I31" s="10">
        <v>73.099999999999994</v>
      </c>
      <c r="J31" s="9">
        <v>75.3</v>
      </c>
      <c r="K31" s="11">
        <v>79.599999999999994</v>
      </c>
      <c r="L31" s="11">
        <v>61.8</v>
      </c>
      <c r="M31" s="11">
        <v>73.5</v>
      </c>
      <c r="N31" s="11">
        <v>106.4</v>
      </c>
      <c r="O31" s="9">
        <v>101</v>
      </c>
      <c r="P31" s="9">
        <v>95.2</v>
      </c>
      <c r="Q31" s="9">
        <v>111.7</v>
      </c>
      <c r="R31" s="8">
        <v>140.4</v>
      </c>
      <c r="S31" s="8">
        <v>181.7</v>
      </c>
      <c r="T31" s="8">
        <v>209</v>
      </c>
      <c r="U31" s="8">
        <v>232.8</v>
      </c>
      <c r="V31" s="14">
        <v>276.2</v>
      </c>
    </row>
    <row r="32" spans="1:22" x14ac:dyDescent="0.25">
      <c r="A32" s="1" t="s">
        <v>93</v>
      </c>
      <c r="B32" s="1" t="s">
        <v>121</v>
      </c>
      <c r="C32" s="9">
        <v>68.3</v>
      </c>
      <c r="D32" s="9">
        <v>73.8</v>
      </c>
      <c r="E32" s="9">
        <v>74.400000000000006</v>
      </c>
      <c r="F32" s="9">
        <v>70.3</v>
      </c>
      <c r="G32" s="9">
        <v>72.5</v>
      </c>
      <c r="H32" s="10">
        <v>64.3</v>
      </c>
      <c r="I32" s="10">
        <v>69.7</v>
      </c>
      <c r="J32" s="9">
        <v>71.400000000000006</v>
      </c>
      <c r="K32" s="11">
        <v>75.099999999999994</v>
      </c>
      <c r="L32" s="11">
        <v>57.2</v>
      </c>
      <c r="M32" s="9">
        <v>66</v>
      </c>
      <c r="N32" s="9">
        <v>99</v>
      </c>
      <c r="O32" s="9">
        <v>95.5</v>
      </c>
      <c r="P32" s="9">
        <v>89.8</v>
      </c>
      <c r="Q32" s="9">
        <v>107</v>
      </c>
      <c r="R32" s="8">
        <v>136.4</v>
      </c>
      <c r="S32" s="8">
        <v>179</v>
      </c>
      <c r="T32" s="8">
        <v>205.7</v>
      </c>
      <c r="U32" s="8">
        <v>226.9</v>
      </c>
      <c r="V32" s="14">
        <v>273.60000000000002</v>
      </c>
    </row>
    <row r="33" spans="1:22" x14ac:dyDescent="0.25">
      <c r="A33" s="1" t="s">
        <v>94</v>
      </c>
      <c r="B33" s="1" t="s">
        <v>121</v>
      </c>
      <c r="C33" s="9">
        <v>69.599999999999994</v>
      </c>
      <c r="D33" s="9">
        <v>83.1</v>
      </c>
      <c r="E33" s="9">
        <v>78.400000000000006</v>
      </c>
      <c r="F33" s="9">
        <v>73.599999999999994</v>
      </c>
      <c r="G33" s="9">
        <v>74.5</v>
      </c>
      <c r="H33" s="10">
        <v>68.3</v>
      </c>
      <c r="I33" s="10">
        <v>73.3</v>
      </c>
      <c r="J33" s="9">
        <v>74</v>
      </c>
      <c r="K33" s="11">
        <v>78.8</v>
      </c>
      <c r="L33" s="11">
        <v>61.8</v>
      </c>
      <c r="M33" s="11">
        <v>68.400000000000006</v>
      </c>
      <c r="N33" s="11">
        <v>101.7</v>
      </c>
      <c r="O33" s="9">
        <v>96.8</v>
      </c>
      <c r="P33" s="9">
        <v>91.1</v>
      </c>
      <c r="Q33" s="9">
        <v>107</v>
      </c>
      <c r="R33" s="8">
        <v>137.5</v>
      </c>
      <c r="S33" s="8">
        <v>180.4</v>
      </c>
      <c r="T33" s="8">
        <v>207.1</v>
      </c>
      <c r="U33" s="8">
        <v>227</v>
      </c>
      <c r="V33" s="14">
        <v>276.7</v>
      </c>
    </row>
    <row r="34" spans="1:22" x14ac:dyDescent="0.25">
      <c r="A34" s="1" t="s">
        <v>95</v>
      </c>
      <c r="B34" s="1" t="s">
        <v>121</v>
      </c>
      <c r="C34" s="9">
        <v>74.7</v>
      </c>
      <c r="D34" s="9">
        <v>78.099999999999994</v>
      </c>
      <c r="E34" s="9">
        <v>78.900000000000006</v>
      </c>
      <c r="F34" s="9">
        <v>70.599999999999994</v>
      </c>
      <c r="G34" s="9">
        <v>74.5</v>
      </c>
      <c r="H34" s="10">
        <v>66.099999999999994</v>
      </c>
      <c r="I34" s="10">
        <v>74.099999999999994</v>
      </c>
      <c r="J34" s="9">
        <v>75.099999999999994</v>
      </c>
      <c r="K34" s="11">
        <v>79.3</v>
      </c>
      <c r="L34" s="11">
        <v>62.3</v>
      </c>
      <c r="M34" s="11">
        <v>69.5</v>
      </c>
      <c r="N34" s="11">
        <v>104.8</v>
      </c>
      <c r="O34" s="9">
        <v>99.1</v>
      </c>
      <c r="P34" s="9">
        <v>93.9</v>
      </c>
      <c r="Q34" s="9">
        <v>110.9</v>
      </c>
      <c r="R34" s="8">
        <v>139.4</v>
      </c>
      <c r="S34" s="8">
        <v>181.5</v>
      </c>
      <c r="T34" s="8">
        <v>209.7</v>
      </c>
      <c r="U34" s="8">
        <v>227.7</v>
      </c>
      <c r="V34" s="14">
        <v>272.60000000000002</v>
      </c>
    </row>
    <row r="35" spans="1:22" x14ac:dyDescent="0.25">
      <c r="A35" s="1" t="s">
        <v>96</v>
      </c>
      <c r="B35" s="1" t="s">
        <v>122</v>
      </c>
      <c r="C35" s="9">
        <v>65.400000000000006</v>
      </c>
      <c r="D35" s="9">
        <v>75.8</v>
      </c>
      <c r="E35" s="9">
        <v>77.5</v>
      </c>
      <c r="F35" s="9">
        <v>70.099999999999994</v>
      </c>
      <c r="G35" s="9">
        <v>72.8</v>
      </c>
      <c r="H35" s="10">
        <v>63.6</v>
      </c>
      <c r="I35" s="10">
        <v>69.099999999999994</v>
      </c>
      <c r="J35" s="9">
        <v>68.7</v>
      </c>
      <c r="K35" s="11">
        <v>75.400000000000006</v>
      </c>
      <c r="L35" s="11">
        <v>58.2</v>
      </c>
      <c r="M35" s="11">
        <v>66.400000000000006</v>
      </c>
      <c r="N35" s="11">
        <v>100.3</v>
      </c>
      <c r="O35" s="9">
        <v>95.8</v>
      </c>
      <c r="P35" s="9">
        <v>90.2</v>
      </c>
      <c r="Q35" s="9">
        <v>106.7</v>
      </c>
      <c r="R35" s="8">
        <v>134.80000000000001</v>
      </c>
      <c r="S35" s="8">
        <v>175.7</v>
      </c>
      <c r="T35" s="8">
        <v>203.1</v>
      </c>
      <c r="U35" s="8">
        <v>230.2</v>
      </c>
      <c r="V35" s="14">
        <v>270.3</v>
      </c>
    </row>
    <row r="36" spans="1:22" x14ac:dyDescent="0.25">
      <c r="A36" s="1" t="s">
        <v>97</v>
      </c>
      <c r="B36" s="1" t="s">
        <v>122</v>
      </c>
      <c r="C36" s="9">
        <v>70</v>
      </c>
      <c r="D36" s="9">
        <v>76.2</v>
      </c>
      <c r="E36" s="9">
        <v>77.2</v>
      </c>
      <c r="F36" s="9">
        <v>73.599999999999994</v>
      </c>
      <c r="G36" s="9">
        <v>75.3</v>
      </c>
      <c r="H36" s="10">
        <v>66.599999999999994</v>
      </c>
      <c r="I36" s="10">
        <v>71.900000000000006</v>
      </c>
      <c r="J36" s="9">
        <v>70.900000000000006</v>
      </c>
      <c r="K36" s="11">
        <v>76.400000000000006</v>
      </c>
      <c r="L36" s="11">
        <v>59.9</v>
      </c>
      <c r="M36" s="11">
        <v>68.2</v>
      </c>
      <c r="N36" s="11">
        <v>100.7</v>
      </c>
      <c r="O36" s="9">
        <v>94.4</v>
      </c>
      <c r="P36" s="9">
        <v>90</v>
      </c>
      <c r="Q36" s="9">
        <v>105.6</v>
      </c>
      <c r="R36" s="8">
        <v>135.4</v>
      </c>
      <c r="S36" s="8">
        <v>179.8</v>
      </c>
      <c r="T36" s="8">
        <v>208.7</v>
      </c>
      <c r="U36" s="8">
        <v>228.5</v>
      </c>
      <c r="V36" s="14">
        <v>277</v>
      </c>
    </row>
    <row r="37" spans="1:22" x14ac:dyDescent="0.25">
      <c r="A37" s="1" t="s">
        <v>98</v>
      </c>
      <c r="B37" s="1" t="s">
        <v>122</v>
      </c>
      <c r="C37" s="9">
        <v>66.2</v>
      </c>
      <c r="D37" s="9">
        <v>72.7</v>
      </c>
      <c r="E37" s="9">
        <v>75.8</v>
      </c>
      <c r="F37" s="9">
        <v>69.5</v>
      </c>
      <c r="G37" s="9">
        <v>71.5</v>
      </c>
      <c r="H37" s="10">
        <v>59.9</v>
      </c>
      <c r="I37" s="9">
        <v>66</v>
      </c>
      <c r="J37" s="9">
        <v>67</v>
      </c>
      <c r="K37" s="11">
        <v>74.3</v>
      </c>
      <c r="L37" s="11">
        <v>57.8</v>
      </c>
      <c r="M37" s="11">
        <v>65.900000000000006</v>
      </c>
      <c r="N37" s="11">
        <v>100.6</v>
      </c>
      <c r="O37" s="9">
        <v>95.3</v>
      </c>
      <c r="P37" s="9">
        <v>88.5</v>
      </c>
      <c r="Q37" s="9">
        <v>105.6</v>
      </c>
      <c r="R37" s="8">
        <v>132.9</v>
      </c>
      <c r="S37" s="8">
        <v>175.6</v>
      </c>
      <c r="T37" s="8">
        <v>204.3</v>
      </c>
      <c r="U37" s="8">
        <v>234.6</v>
      </c>
      <c r="V37" s="14">
        <v>268.5</v>
      </c>
    </row>
    <row r="38" spans="1:22" x14ac:dyDescent="0.25">
      <c r="A38" s="1" t="s">
        <v>99</v>
      </c>
      <c r="B38" s="1" t="s">
        <v>122</v>
      </c>
      <c r="C38" s="9">
        <v>67.900000000000006</v>
      </c>
      <c r="D38" s="9">
        <v>76.400000000000006</v>
      </c>
      <c r="E38" s="9">
        <v>76.099999999999994</v>
      </c>
      <c r="F38" s="9">
        <v>72.400000000000006</v>
      </c>
      <c r="G38" s="9">
        <v>74.8</v>
      </c>
      <c r="H38" s="9">
        <v>65</v>
      </c>
      <c r="I38" s="10">
        <v>74.5</v>
      </c>
      <c r="J38" s="9">
        <v>73.099999999999994</v>
      </c>
      <c r="K38" s="11">
        <v>75.400000000000006</v>
      </c>
      <c r="L38" s="11">
        <v>57.6</v>
      </c>
      <c r="M38" s="9">
        <v>67</v>
      </c>
      <c r="N38" s="11">
        <v>99.1</v>
      </c>
      <c r="O38" s="9">
        <v>94.5</v>
      </c>
      <c r="P38" s="9">
        <v>89.3</v>
      </c>
      <c r="Q38" s="9">
        <v>105.6</v>
      </c>
      <c r="R38" s="8">
        <v>133.9</v>
      </c>
      <c r="S38" s="8">
        <v>176.8</v>
      </c>
      <c r="T38" s="8">
        <v>207.8</v>
      </c>
      <c r="U38" s="8">
        <v>228.1</v>
      </c>
      <c r="V38" s="14">
        <v>271.3</v>
      </c>
    </row>
    <row r="39" spans="1:22" x14ac:dyDescent="0.25">
      <c r="A39" s="1" t="s">
        <v>100</v>
      </c>
      <c r="B39" s="1" t="s">
        <v>123</v>
      </c>
      <c r="C39" s="9">
        <v>69.2</v>
      </c>
      <c r="D39" s="9">
        <v>79.5</v>
      </c>
      <c r="E39" s="9">
        <v>81.3</v>
      </c>
      <c r="F39" s="9">
        <v>73.099999999999994</v>
      </c>
      <c r="G39" s="9">
        <v>77.099999999999994</v>
      </c>
      <c r="H39" s="10">
        <v>71.5</v>
      </c>
      <c r="I39" s="10">
        <v>74.8</v>
      </c>
      <c r="J39" s="9">
        <v>76.3</v>
      </c>
      <c r="K39" s="11">
        <v>89.7</v>
      </c>
      <c r="L39" s="11">
        <v>72.599999999999994</v>
      </c>
      <c r="M39" s="11">
        <v>83.5</v>
      </c>
      <c r="N39" s="11">
        <v>113.3</v>
      </c>
      <c r="O39" s="9">
        <v>105.1</v>
      </c>
      <c r="P39" s="9">
        <v>95</v>
      </c>
      <c r="Q39" s="9">
        <v>114.9</v>
      </c>
      <c r="R39" s="8">
        <v>141.80000000000001</v>
      </c>
      <c r="S39" s="8">
        <v>182</v>
      </c>
      <c r="T39" s="8">
        <v>209.5</v>
      </c>
      <c r="U39" s="8">
        <v>236.9</v>
      </c>
      <c r="V39" s="14">
        <v>280.39999999999998</v>
      </c>
    </row>
    <row r="40" spans="1:22" x14ac:dyDescent="0.25">
      <c r="A40" s="1" t="s">
        <v>101</v>
      </c>
      <c r="B40" s="1" t="s">
        <v>123</v>
      </c>
      <c r="C40" s="9">
        <v>68.5</v>
      </c>
      <c r="D40" s="9">
        <v>71.5</v>
      </c>
      <c r="E40" s="9">
        <v>67</v>
      </c>
      <c r="F40" s="9">
        <v>71.7</v>
      </c>
      <c r="G40" s="9">
        <v>72.599999999999994</v>
      </c>
      <c r="H40" s="10">
        <v>64.5</v>
      </c>
      <c r="I40" s="9">
        <v>72</v>
      </c>
      <c r="J40" s="9">
        <v>72.400000000000006</v>
      </c>
      <c r="K40" s="11">
        <v>88.4</v>
      </c>
      <c r="L40" s="11">
        <v>71.099999999999994</v>
      </c>
      <c r="M40" s="11">
        <v>82.2</v>
      </c>
      <c r="N40" s="11">
        <v>112.6</v>
      </c>
      <c r="O40" s="9">
        <v>104.5</v>
      </c>
      <c r="P40" s="9">
        <v>95.1</v>
      </c>
      <c r="Q40" s="9">
        <v>119.2</v>
      </c>
      <c r="R40" s="8">
        <v>145</v>
      </c>
      <c r="S40" s="8">
        <v>186.5</v>
      </c>
      <c r="T40" s="8">
        <v>214.8</v>
      </c>
      <c r="U40" s="8">
        <v>238.2</v>
      </c>
      <c r="V40" s="14">
        <v>281.89999999999998</v>
      </c>
    </row>
    <row r="41" spans="1:22" x14ac:dyDescent="0.25">
      <c r="A41" s="1" t="s">
        <v>102</v>
      </c>
      <c r="B41" s="1" t="s">
        <v>123</v>
      </c>
      <c r="C41" s="9">
        <v>70.599999999999994</v>
      </c>
      <c r="D41" s="9">
        <v>78.900000000000006</v>
      </c>
      <c r="E41" s="9">
        <v>79.400000000000006</v>
      </c>
      <c r="F41" s="9">
        <v>77.7</v>
      </c>
      <c r="G41" s="9">
        <v>80.2</v>
      </c>
      <c r="H41" s="10">
        <v>72.8</v>
      </c>
      <c r="I41" s="10">
        <v>79.7</v>
      </c>
      <c r="J41" s="9">
        <v>79.5</v>
      </c>
      <c r="K41" s="11">
        <v>90.7</v>
      </c>
      <c r="L41" s="11">
        <v>73.5</v>
      </c>
      <c r="M41" s="11">
        <v>83.2</v>
      </c>
      <c r="N41" s="11">
        <v>112.1</v>
      </c>
      <c r="O41" s="9">
        <v>110</v>
      </c>
      <c r="P41" s="9">
        <v>101.9</v>
      </c>
      <c r="Q41" s="9">
        <v>117.9</v>
      </c>
      <c r="R41" s="8">
        <v>144.5</v>
      </c>
      <c r="S41" s="8">
        <v>189.3</v>
      </c>
      <c r="T41" s="8">
        <v>218</v>
      </c>
      <c r="U41" s="8">
        <v>243.5</v>
      </c>
      <c r="V41" s="14">
        <v>283.89999999999998</v>
      </c>
    </row>
    <row r="42" spans="1:22" x14ac:dyDescent="0.25">
      <c r="A42" s="1" t="s">
        <v>103</v>
      </c>
      <c r="B42" s="1" t="s">
        <v>123</v>
      </c>
      <c r="C42" s="9">
        <v>69.5</v>
      </c>
      <c r="D42" s="9">
        <v>69.7</v>
      </c>
      <c r="E42" s="9">
        <v>73.400000000000006</v>
      </c>
      <c r="F42" s="9">
        <v>74.7</v>
      </c>
      <c r="G42" s="9">
        <v>80.400000000000006</v>
      </c>
      <c r="H42" s="10">
        <v>75.400000000000006</v>
      </c>
      <c r="I42" s="10">
        <v>80.8</v>
      </c>
      <c r="J42" s="9">
        <v>79.5</v>
      </c>
      <c r="K42" s="11">
        <v>86.5</v>
      </c>
      <c r="L42" s="11">
        <v>68.7</v>
      </c>
      <c r="M42" s="11">
        <v>76.3</v>
      </c>
      <c r="N42" s="11">
        <v>108.3</v>
      </c>
      <c r="O42" s="9">
        <v>113.5</v>
      </c>
      <c r="P42" s="9">
        <v>100.9</v>
      </c>
      <c r="Q42" s="9">
        <v>117</v>
      </c>
      <c r="R42" s="8">
        <v>143.9</v>
      </c>
      <c r="S42" s="8">
        <v>185.9</v>
      </c>
      <c r="T42" s="8">
        <v>215</v>
      </c>
      <c r="U42" s="8">
        <v>240.5</v>
      </c>
      <c r="V42" s="14">
        <v>276.60000000000002</v>
      </c>
    </row>
    <row r="43" spans="1:22" x14ac:dyDescent="0.25">
      <c r="A43" s="1" t="s">
        <v>104</v>
      </c>
      <c r="B43" s="1" t="s">
        <v>123</v>
      </c>
      <c r="C43" s="9">
        <v>73.400000000000006</v>
      </c>
      <c r="D43" s="9">
        <v>78.599999999999994</v>
      </c>
      <c r="E43" s="9">
        <v>77.8</v>
      </c>
      <c r="F43" s="9">
        <v>73.7</v>
      </c>
      <c r="G43" s="9">
        <v>85.9</v>
      </c>
      <c r="H43" s="10">
        <v>69.5</v>
      </c>
      <c r="I43" s="10">
        <v>75.599999999999994</v>
      </c>
      <c r="J43" s="9">
        <v>78.2</v>
      </c>
      <c r="K43" s="11">
        <v>85.6</v>
      </c>
      <c r="L43" s="11">
        <v>67.5</v>
      </c>
      <c r="M43" s="11">
        <v>79.599999999999994</v>
      </c>
      <c r="N43" s="11">
        <v>109.9</v>
      </c>
      <c r="O43" s="9">
        <v>105.3</v>
      </c>
      <c r="P43" s="9">
        <v>98.2</v>
      </c>
      <c r="Q43" s="9">
        <v>116.9</v>
      </c>
      <c r="R43" s="8">
        <v>142.9</v>
      </c>
      <c r="S43" s="8">
        <v>189.9</v>
      </c>
      <c r="T43" s="8">
        <v>220.7</v>
      </c>
      <c r="U43" s="8">
        <v>245.6</v>
      </c>
      <c r="V43" s="14">
        <v>281.89999999999998</v>
      </c>
    </row>
    <row r="44" spans="1:22" x14ac:dyDescent="0.25">
      <c r="A44" s="1" t="s">
        <v>105</v>
      </c>
      <c r="B44" s="1" t="s">
        <v>123</v>
      </c>
      <c r="C44" s="9">
        <v>70.400000000000006</v>
      </c>
      <c r="D44" s="9">
        <v>80.400000000000006</v>
      </c>
      <c r="E44" s="9">
        <v>78.599999999999994</v>
      </c>
      <c r="F44" s="9">
        <v>73.3</v>
      </c>
      <c r="G44" s="9">
        <v>84.6</v>
      </c>
      <c r="H44" s="10">
        <v>80.900000000000006</v>
      </c>
      <c r="I44" s="10">
        <v>79.8</v>
      </c>
      <c r="J44" s="9">
        <v>82.7</v>
      </c>
      <c r="K44" s="11">
        <v>93.6</v>
      </c>
      <c r="L44" s="11">
        <v>70.7</v>
      </c>
      <c r="M44" s="11">
        <v>81.3</v>
      </c>
      <c r="N44" s="11">
        <v>111.4</v>
      </c>
      <c r="O44" s="9">
        <v>107.8</v>
      </c>
      <c r="P44" s="9">
        <v>96.4</v>
      </c>
      <c r="Q44" s="9">
        <v>131.19999999999999</v>
      </c>
      <c r="R44" s="8">
        <v>156.19999999999999</v>
      </c>
      <c r="S44" s="8">
        <v>194.5</v>
      </c>
      <c r="T44" s="8">
        <v>218.2</v>
      </c>
      <c r="U44" s="8">
        <v>234.5</v>
      </c>
      <c r="V44" s="14">
        <v>278</v>
      </c>
    </row>
    <row r="45" spans="1:22" x14ac:dyDescent="0.25">
      <c r="A45" s="1" t="s">
        <v>106</v>
      </c>
      <c r="B45" s="1" t="s">
        <v>123</v>
      </c>
      <c r="C45" s="9">
        <v>66.7</v>
      </c>
      <c r="D45" s="9">
        <v>71.099999999999994</v>
      </c>
      <c r="E45" s="9">
        <v>66.2</v>
      </c>
      <c r="F45" s="9">
        <v>69.2</v>
      </c>
      <c r="G45" s="9">
        <v>74.8</v>
      </c>
      <c r="H45" s="10">
        <v>63.1</v>
      </c>
      <c r="I45" s="10">
        <v>73.099999999999994</v>
      </c>
      <c r="J45" s="9">
        <v>74.5</v>
      </c>
      <c r="K45" s="11">
        <v>86.4</v>
      </c>
      <c r="L45" s="11">
        <v>66.099999999999994</v>
      </c>
      <c r="M45" s="11">
        <v>79.3</v>
      </c>
      <c r="N45" s="9">
        <v>106</v>
      </c>
      <c r="O45" s="9">
        <v>102.3</v>
      </c>
      <c r="P45" s="9">
        <v>94</v>
      </c>
      <c r="Q45" s="9">
        <v>117</v>
      </c>
      <c r="R45" s="8">
        <v>142.69999999999999</v>
      </c>
      <c r="S45" s="8">
        <v>180.7</v>
      </c>
      <c r="T45" s="8">
        <v>209.5</v>
      </c>
      <c r="U45" s="8">
        <v>232.6</v>
      </c>
      <c r="V45" s="14">
        <v>277.8</v>
      </c>
    </row>
    <row r="46" spans="1:22" x14ac:dyDescent="0.25">
      <c r="A46" s="1" t="s">
        <v>107</v>
      </c>
      <c r="B46" s="1" t="s">
        <v>123</v>
      </c>
      <c r="C46" s="9">
        <v>67.5</v>
      </c>
      <c r="D46" s="9">
        <v>74.599999999999994</v>
      </c>
      <c r="E46" s="9">
        <v>79.2</v>
      </c>
      <c r="F46" s="9">
        <v>77.8</v>
      </c>
      <c r="G46" s="9">
        <v>83.1</v>
      </c>
      <c r="H46" s="10">
        <v>80.2</v>
      </c>
      <c r="I46" s="10">
        <v>82.9</v>
      </c>
      <c r="J46" s="9">
        <v>90.3</v>
      </c>
      <c r="K46" s="11">
        <v>90.3</v>
      </c>
      <c r="L46" s="11">
        <v>73.3</v>
      </c>
      <c r="M46" s="11">
        <v>93.3</v>
      </c>
      <c r="N46" s="11">
        <v>121.7</v>
      </c>
      <c r="O46" s="9">
        <v>115.9</v>
      </c>
      <c r="P46" s="9">
        <v>102.2</v>
      </c>
      <c r="Q46" s="9">
        <v>131.1</v>
      </c>
      <c r="R46" s="8">
        <v>163.6</v>
      </c>
      <c r="S46" s="8">
        <v>195.1</v>
      </c>
      <c r="T46" s="8">
        <v>223.2</v>
      </c>
      <c r="U46" s="8">
        <v>242.1</v>
      </c>
      <c r="V46" s="14">
        <v>282.89999999999998</v>
      </c>
    </row>
    <row r="47" spans="1:22" x14ac:dyDescent="0.25">
      <c r="A47" s="1" t="s">
        <v>108</v>
      </c>
      <c r="B47" s="1" t="s">
        <v>124</v>
      </c>
      <c r="C47" s="9">
        <v>66.7</v>
      </c>
      <c r="D47" s="9">
        <v>73.599999999999994</v>
      </c>
      <c r="E47" s="9">
        <v>72.400000000000006</v>
      </c>
      <c r="F47" s="9">
        <v>69.8</v>
      </c>
      <c r="G47" s="9">
        <v>69.599999999999994</v>
      </c>
      <c r="H47" s="10">
        <v>70.8</v>
      </c>
      <c r="I47" s="10">
        <v>78.3</v>
      </c>
      <c r="J47" s="9">
        <v>83.1</v>
      </c>
      <c r="K47" s="11">
        <v>86.9</v>
      </c>
      <c r="L47" s="11">
        <v>67.2</v>
      </c>
      <c r="M47" s="11">
        <v>85.6</v>
      </c>
      <c r="N47" s="11">
        <v>115.3</v>
      </c>
      <c r="O47" s="9">
        <v>110.4</v>
      </c>
      <c r="P47" s="9">
        <v>96.1</v>
      </c>
      <c r="Q47" s="9">
        <v>122</v>
      </c>
      <c r="R47" s="8">
        <v>149.80000000000001</v>
      </c>
      <c r="S47" s="8">
        <v>189.5</v>
      </c>
      <c r="T47" s="8">
        <v>220.1</v>
      </c>
      <c r="U47" s="8">
        <v>241.8</v>
      </c>
      <c r="V47" s="14">
        <v>285.60000000000002</v>
      </c>
    </row>
    <row r="48" spans="1:22" x14ac:dyDescent="0.25">
      <c r="A48" s="1" t="s">
        <v>109</v>
      </c>
      <c r="B48" s="1" t="s">
        <v>124</v>
      </c>
      <c r="C48" s="9">
        <v>71.5</v>
      </c>
      <c r="D48" s="9">
        <v>78.7</v>
      </c>
      <c r="E48" s="9">
        <v>75.8</v>
      </c>
      <c r="F48" s="9">
        <v>78.3</v>
      </c>
      <c r="G48" s="9">
        <v>79.900000000000006</v>
      </c>
      <c r="H48" s="9">
        <v>76</v>
      </c>
      <c r="I48" s="10">
        <v>77.400000000000006</v>
      </c>
      <c r="J48" s="9">
        <v>82.1</v>
      </c>
      <c r="K48" s="11">
        <v>90.8</v>
      </c>
      <c r="L48" s="11">
        <v>69.5</v>
      </c>
      <c r="M48" s="11">
        <v>89.7</v>
      </c>
      <c r="N48" s="11">
        <v>118.3</v>
      </c>
      <c r="O48" s="9">
        <v>112</v>
      </c>
      <c r="P48" s="9">
        <v>99.5</v>
      </c>
      <c r="Q48" s="9">
        <v>126.4</v>
      </c>
      <c r="R48" s="8">
        <v>151.9</v>
      </c>
      <c r="S48" s="8">
        <v>190.9</v>
      </c>
      <c r="T48" s="8">
        <v>222.4</v>
      </c>
      <c r="U48" s="8">
        <v>247.7</v>
      </c>
      <c r="V48" s="14">
        <v>292.39999999999998</v>
      </c>
    </row>
    <row r="49" spans="1:22" x14ac:dyDescent="0.25">
      <c r="A49" s="1" t="s">
        <v>110</v>
      </c>
      <c r="B49" s="1" t="s">
        <v>124</v>
      </c>
      <c r="C49" s="9">
        <v>73.2</v>
      </c>
      <c r="D49" s="9">
        <v>77.900000000000006</v>
      </c>
      <c r="E49" s="9">
        <v>65.3</v>
      </c>
      <c r="F49" s="9">
        <v>73.7</v>
      </c>
      <c r="G49" s="9">
        <v>84.4</v>
      </c>
      <c r="H49" s="10">
        <v>70.099999999999994</v>
      </c>
      <c r="I49" s="10">
        <v>77.5</v>
      </c>
      <c r="J49" s="9">
        <v>76</v>
      </c>
      <c r="K49" s="11">
        <v>86.8</v>
      </c>
      <c r="L49" s="11">
        <v>69.400000000000006</v>
      </c>
      <c r="M49" s="11">
        <v>87.5</v>
      </c>
      <c r="N49" s="11">
        <v>115.5</v>
      </c>
      <c r="O49" s="9">
        <v>115.5</v>
      </c>
      <c r="P49" s="9">
        <v>102.1</v>
      </c>
      <c r="Q49" s="9">
        <v>134.1</v>
      </c>
      <c r="R49" s="8">
        <v>164.5</v>
      </c>
      <c r="S49" s="8">
        <v>197.6</v>
      </c>
      <c r="T49" s="8">
        <v>228.2</v>
      </c>
      <c r="U49" s="8">
        <v>248.7</v>
      </c>
      <c r="V49" s="14">
        <v>290.60000000000002</v>
      </c>
    </row>
    <row r="50" spans="1:22" x14ac:dyDescent="0.25">
      <c r="A50" s="1" t="s">
        <v>111</v>
      </c>
      <c r="B50" s="1" t="s">
        <v>124</v>
      </c>
      <c r="C50" s="9">
        <v>94.3</v>
      </c>
      <c r="D50" s="9">
        <v>101</v>
      </c>
      <c r="E50" s="9">
        <v>108.7</v>
      </c>
      <c r="F50" s="9">
        <v>103.9</v>
      </c>
      <c r="G50" s="9">
        <v>107.7</v>
      </c>
      <c r="H50" s="10">
        <v>107.7</v>
      </c>
      <c r="I50" s="10">
        <v>112.4</v>
      </c>
      <c r="J50" s="9">
        <v>111.8</v>
      </c>
      <c r="K50" s="11">
        <v>116.2</v>
      </c>
      <c r="L50" s="11">
        <v>96.3</v>
      </c>
      <c r="M50" s="11">
        <v>97.8</v>
      </c>
      <c r="N50" s="11">
        <v>131.4</v>
      </c>
      <c r="O50" s="9">
        <v>138.30000000000001</v>
      </c>
      <c r="P50" s="9">
        <v>128.69999999999999</v>
      </c>
      <c r="Q50" s="9">
        <v>148</v>
      </c>
      <c r="R50" s="8">
        <v>170.4</v>
      </c>
      <c r="S50" s="8">
        <v>210.9</v>
      </c>
      <c r="T50" s="8">
        <v>239.9</v>
      </c>
      <c r="U50" s="8">
        <v>255.1</v>
      </c>
      <c r="V50" s="14">
        <v>339.1</v>
      </c>
    </row>
    <row r="51" spans="1:22" x14ac:dyDescent="0.25">
      <c r="A51" s="1" t="s">
        <v>112</v>
      </c>
      <c r="B51" s="1" t="s">
        <v>124</v>
      </c>
      <c r="C51" s="9">
        <v>87.8</v>
      </c>
      <c r="D51" s="9">
        <v>96.9</v>
      </c>
      <c r="E51" s="9">
        <v>99.1</v>
      </c>
      <c r="F51" s="9">
        <v>104.2</v>
      </c>
      <c r="G51" s="9">
        <v>108.5</v>
      </c>
      <c r="H51" s="10">
        <v>110.1</v>
      </c>
      <c r="I51" s="9">
        <v>105</v>
      </c>
      <c r="J51" s="9">
        <v>104.9</v>
      </c>
      <c r="K51" s="11">
        <v>110.3</v>
      </c>
      <c r="L51" s="11">
        <v>106.7</v>
      </c>
      <c r="M51" s="11">
        <v>97.1</v>
      </c>
      <c r="N51" s="11">
        <v>128.9</v>
      </c>
      <c r="O51" s="9">
        <v>145.9</v>
      </c>
      <c r="P51" s="9">
        <v>119.5</v>
      </c>
      <c r="Q51" s="9">
        <v>153.80000000000001</v>
      </c>
      <c r="R51" s="8">
        <v>167.3</v>
      </c>
      <c r="S51" s="8">
        <v>211.6</v>
      </c>
      <c r="T51" s="8">
        <v>252.5</v>
      </c>
      <c r="U51" s="8">
        <v>258.7</v>
      </c>
      <c r="V51" s="14">
        <v>317.10000000000002</v>
      </c>
    </row>
    <row r="93" spans="1:2" x14ac:dyDescent="0.25">
      <c r="A93"/>
      <c r="B93"/>
    </row>
    <row r="94" spans="1:2" x14ac:dyDescent="0.25">
      <c r="A94"/>
      <c r="B94"/>
    </row>
    <row r="95" spans="1:2" x14ac:dyDescent="0.25">
      <c r="A95"/>
      <c r="B95"/>
    </row>
    <row r="96" spans="1:2" x14ac:dyDescent="0.25">
      <c r="A96"/>
      <c r="B96"/>
    </row>
    <row r="97" spans="1:2" x14ac:dyDescent="0.25">
      <c r="A97"/>
      <c r="B97"/>
    </row>
    <row r="98" spans="1:2" x14ac:dyDescent="0.25">
      <c r="A98"/>
      <c r="B98"/>
    </row>
    <row r="99" spans="1:2" x14ac:dyDescent="0.25">
      <c r="A99"/>
      <c r="B99"/>
    </row>
    <row r="100" spans="1:2" x14ac:dyDescent="0.25">
      <c r="A100"/>
      <c r="B100"/>
    </row>
    <row r="101" spans="1:2" x14ac:dyDescent="0.25">
      <c r="A101"/>
      <c r="B101"/>
    </row>
    <row r="102" spans="1:2" x14ac:dyDescent="0.25">
      <c r="A102"/>
      <c r="B102"/>
    </row>
    <row r="145" spans="1:2" x14ac:dyDescent="0.25">
      <c r="A145"/>
      <c r="B145"/>
    </row>
    <row r="146" spans="1:2" x14ac:dyDescent="0.25">
      <c r="A146"/>
      <c r="B146"/>
    </row>
    <row r="147" spans="1:2" x14ac:dyDescent="0.25">
      <c r="A147"/>
      <c r="B147"/>
    </row>
    <row r="148" spans="1:2" x14ac:dyDescent="0.25">
      <c r="A148"/>
      <c r="B148"/>
    </row>
    <row r="149" spans="1:2" x14ac:dyDescent="0.25">
      <c r="A149"/>
      <c r="B149"/>
    </row>
    <row r="150" spans="1:2" x14ac:dyDescent="0.25">
      <c r="A150"/>
      <c r="B150"/>
    </row>
    <row r="151" spans="1:2" x14ac:dyDescent="0.25">
      <c r="A151"/>
      <c r="B151"/>
    </row>
    <row r="152" spans="1:2" x14ac:dyDescent="0.25">
      <c r="A152"/>
      <c r="B152"/>
    </row>
    <row r="153" spans="1:2" x14ac:dyDescent="0.25">
      <c r="A153"/>
      <c r="B153"/>
    </row>
    <row r="198" spans="1:2" x14ac:dyDescent="0.25">
      <c r="A198"/>
      <c r="B198"/>
    </row>
    <row r="199" spans="1:2" x14ac:dyDescent="0.25">
      <c r="A199"/>
      <c r="B199"/>
    </row>
    <row r="200" spans="1:2" x14ac:dyDescent="0.25">
      <c r="A200"/>
      <c r="B200"/>
    </row>
    <row r="201" spans="1:2" x14ac:dyDescent="0.25">
      <c r="A201"/>
      <c r="B201"/>
    </row>
    <row r="202" spans="1:2" x14ac:dyDescent="0.25">
      <c r="A202"/>
      <c r="B202"/>
    </row>
    <row r="203" spans="1:2" x14ac:dyDescent="0.25">
      <c r="A203"/>
      <c r="B203"/>
    </row>
    <row r="204" spans="1:2" x14ac:dyDescent="0.25">
      <c r="A204"/>
      <c r="B204"/>
    </row>
    <row r="248" spans="1:2" x14ac:dyDescent="0.25">
      <c r="A248"/>
      <c r="B248"/>
    </row>
    <row r="249" spans="1:2" x14ac:dyDescent="0.25">
      <c r="A249"/>
      <c r="B249"/>
    </row>
    <row r="250" spans="1:2" x14ac:dyDescent="0.25">
      <c r="A250"/>
      <c r="B250"/>
    </row>
    <row r="251" spans="1:2" x14ac:dyDescent="0.25">
      <c r="A251"/>
      <c r="B251"/>
    </row>
    <row r="252" spans="1:2" x14ac:dyDescent="0.25">
      <c r="A252"/>
      <c r="B252"/>
    </row>
    <row r="253" spans="1:2" x14ac:dyDescent="0.25">
      <c r="A253"/>
      <c r="B253"/>
    </row>
    <row r="254" spans="1:2" x14ac:dyDescent="0.25">
      <c r="A254"/>
      <c r="B254"/>
    </row>
    <row r="255" spans="1:2" x14ac:dyDescent="0.25">
      <c r="A255"/>
      <c r="B255"/>
    </row>
    <row r="301" spans="1:2" x14ac:dyDescent="0.25">
      <c r="A301"/>
      <c r="B301"/>
    </row>
    <row r="302" spans="1:2" x14ac:dyDescent="0.25">
      <c r="A302"/>
      <c r="B302"/>
    </row>
    <row r="303" spans="1:2" x14ac:dyDescent="0.25">
      <c r="A303"/>
      <c r="B303"/>
    </row>
    <row r="304" spans="1:2" x14ac:dyDescent="0.25">
      <c r="A304"/>
      <c r="B304"/>
    </row>
    <row r="305" spans="1:2" x14ac:dyDescent="0.25">
      <c r="A305"/>
      <c r="B305"/>
    </row>
    <row r="306" spans="1:2" x14ac:dyDescent="0.25">
      <c r="A306"/>
      <c r="B306"/>
    </row>
    <row r="352" spans="1:2" x14ac:dyDescent="0.25">
      <c r="A352"/>
      <c r="B352"/>
    </row>
    <row r="353" spans="1:2" x14ac:dyDescent="0.25">
      <c r="A353"/>
      <c r="B353"/>
    </row>
    <row r="354" spans="1:2" x14ac:dyDescent="0.25">
      <c r="A354"/>
      <c r="B354"/>
    </row>
    <row r="355" spans="1:2" x14ac:dyDescent="0.25">
      <c r="A355"/>
      <c r="B355"/>
    </row>
    <row r="356" spans="1:2" x14ac:dyDescent="0.25">
      <c r="A356"/>
      <c r="B356"/>
    </row>
    <row r="357" spans="1:2" x14ac:dyDescent="0.25">
      <c r="A357"/>
      <c r="B357"/>
    </row>
    <row r="405" spans="1:2" x14ac:dyDescent="0.25">
      <c r="A405"/>
      <c r="B405"/>
    </row>
    <row r="406" spans="1:2" x14ac:dyDescent="0.25">
      <c r="A406"/>
      <c r="B406"/>
    </row>
    <row r="407" spans="1:2" x14ac:dyDescent="0.25">
      <c r="A407"/>
      <c r="B407"/>
    </row>
    <row r="408" spans="1:2" x14ac:dyDescent="0.25">
      <c r="A408"/>
      <c r="B408"/>
    </row>
    <row r="456" spans="1:2" x14ac:dyDescent="0.25">
      <c r="A456"/>
      <c r="B456"/>
    </row>
    <row r="457" spans="1:2" x14ac:dyDescent="0.25">
      <c r="A457"/>
      <c r="B457"/>
    </row>
    <row r="458" spans="1:2" x14ac:dyDescent="0.25">
      <c r="A458"/>
      <c r="B458"/>
    </row>
    <row r="459" spans="1:2" x14ac:dyDescent="0.25">
      <c r="A459"/>
      <c r="B459"/>
    </row>
    <row r="505" spans="1:2" x14ac:dyDescent="0.25">
      <c r="A505"/>
      <c r="B505"/>
    </row>
    <row r="506" spans="1:2" x14ac:dyDescent="0.25">
      <c r="A506"/>
      <c r="B506"/>
    </row>
    <row r="507" spans="1:2" x14ac:dyDescent="0.25">
      <c r="A507"/>
      <c r="B507"/>
    </row>
    <row r="508" spans="1:2" x14ac:dyDescent="0.25">
      <c r="A508"/>
      <c r="B508"/>
    </row>
    <row r="509" spans="1:2" x14ac:dyDescent="0.25">
      <c r="A509"/>
      <c r="B509"/>
    </row>
    <row r="510" spans="1:2" x14ac:dyDescent="0.25">
      <c r="A510"/>
      <c r="B510"/>
    </row>
    <row r="558" spans="1:2" x14ac:dyDescent="0.25">
      <c r="A558"/>
      <c r="B558"/>
    </row>
    <row r="559" spans="1:2" x14ac:dyDescent="0.25">
      <c r="A559"/>
      <c r="B559"/>
    </row>
    <row r="560" spans="1:2" x14ac:dyDescent="0.25">
      <c r="A560"/>
      <c r="B560"/>
    </row>
    <row r="561" spans="1:2" x14ac:dyDescent="0.25">
      <c r="A561"/>
      <c r="B561"/>
    </row>
    <row r="607" spans="1:2" x14ac:dyDescent="0.25">
      <c r="A607"/>
      <c r="B607"/>
    </row>
    <row r="608" spans="1:2" x14ac:dyDescent="0.25">
      <c r="A608"/>
      <c r="B608"/>
    </row>
    <row r="609" spans="1:2" x14ac:dyDescent="0.25">
      <c r="A609"/>
      <c r="B609"/>
    </row>
    <row r="610" spans="1:2" x14ac:dyDescent="0.25">
      <c r="A610"/>
      <c r="B610"/>
    </row>
    <row r="611" spans="1:2" x14ac:dyDescent="0.25">
      <c r="A611"/>
      <c r="B611"/>
    </row>
    <row r="612" spans="1:2" x14ac:dyDescent="0.25">
      <c r="A612"/>
      <c r="B612"/>
    </row>
    <row r="659" spans="1:2" x14ac:dyDescent="0.25">
      <c r="A659"/>
      <c r="B659"/>
    </row>
    <row r="660" spans="1:2" x14ac:dyDescent="0.25">
      <c r="A660"/>
      <c r="B660"/>
    </row>
    <row r="661" spans="1:2" x14ac:dyDescent="0.25">
      <c r="A661"/>
      <c r="B661"/>
    </row>
    <row r="662" spans="1:2" x14ac:dyDescent="0.25">
      <c r="A662"/>
      <c r="B662"/>
    </row>
    <row r="663" spans="1:2" x14ac:dyDescent="0.25">
      <c r="A663"/>
      <c r="B663"/>
    </row>
    <row r="710" spans="1:2" x14ac:dyDescent="0.25">
      <c r="A710"/>
      <c r="B710"/>
    </row>
    <row r="711" spans="1:2" x14ac:dyDescent="0.25">
      <c r="A711"/>
      <c r="B711"/>
    </row>
    <row r="712" spans="1:2" x14ac:dyDescent="0.25">
      <c r="A712"/>
      <c r="B712"/>
    </row>
    <row r="713" spans="1:2" x14ac:dyDescent="0.25">
      <c r="A713"/>
      <c r="B713"/>
    </row>
    <row r="714" spans="1:2" x14ac:dyDescent="0.25">
      <c r="A714"/>
      <c r="B714"/>
    </row>
    <row r="753" spans="1:2" x14ac:dyDescent="0.25">
      <c r="A753"/>
      <c r="B753"/>
    </row>
    <row r="754" spans="1:2" x14ac:dyDescent="0.25">
      <c r="A754"/>
      <c r="B754"/>
    </row>
    <row r="755" spans="1:2" x14ac:dyDescent="0.25">
      <c r="A755"/>
      <c r="B755"/>
    </row>
    <row r="756" spans="1:2" x14ac:dyDescent="0.25">
      <c r="A756"/>
      <c r="B756"/>
    </row>
    <row r="757" spans="1:2" x14ac:dyDescent="0.25">
      <c r="A757"/>
      <c r="B757"/>
    </row>
    <row r="758" spans="1:2" x14ac:dyDescent="0.25">
      <c r="A758"/>
      <c r="B758"/>
    </row>
    <row r="759" spans="1:2" x14ac:dyDescent="0.25">
      <c r="A759"/>
      <c r="B759"/>
    </row>
    <row r="760" spans="1:2" x14ac:dyDescent="0.25">
      <c r="A760"/>
      <c r="B760"/>
    </row>
    <row r="761" spans="1:2" x14ac:dyDescent="0.25">
      <c r="A761"/>
      <c r="B761"/>
    </row>
    <row r="762" spans="1:2" x14ac:dyDescent="0.25">
      <c r="A762"/>
      <c r="B762"/>
    </row>
    <row r="763" spans="1:2" x14ac:dyDescent="0.25">
      <c r="A763"/>
      <c r="B763"/>
    </row>
    <row r="764" spans="1:2" x14ac:dyDescent="0.25">
      <c r="A764"/>
      <c r="B764"/>
    </row>
    <row r="765" spans="1:2" x14ac:dyDescent="0.25">
      <c r="A765"/>
      <c r="B765"/>
    </row>
    <row r="814" spans="1:2" x14ac:dyDescent="0.25">
      <c r="A814"/>
      <c r="B814"/>
    </row>
    <row r="815" spans="1:2" x14ac:dyDescent="0.25">
      <c r="A815"/>
      <c r="B815"/>
    </row>
    <row r="816" spans="1:2" x14ac:dyDescent="0.25">
      <c r="A816"/>
      <c r="B816"/>
    </row>
    <row r="862" spans="1:2" x14ac:dyDescent="0.25">
      <c r="A862"/>
      <c r="B862"/>
    </row>
    <row r="863" spans="1:2" x14ac:dyDescent="0.25">
      <c r="A863"/>
      <c r="B863"/>
    </row>
    <row r="864" spans="1:2" x14ac:dyDescent="0.25">
      <c r="A864"/>
      <c r="B864"/>
    </row>
    <row r="865" spans="1:2" x14ac:dyDescent="0.25">
      <c r="A865"/>
      <c r="B865"/>
    </row>
    <row r="866" spans="1:2" x14ac:dyDescent="0.25">
      <c r="A866"/>
      <c r="B866"/>
    </row>
    <row r="867" spans="1:2" x14ac:dyDescent="0.25">
      <c r="A867"/>
      <c r="B867"/>
    </row>
    <row r="915" spans="1:2" x14ac:dyDescent="0.25">
      <c r="A915"/>
      <c r="B915"/>
    </row>
    <row r="916" spans="1:2" x14ac:dyDescent="0.25">
      <c r="A916"/>
      <c r="B916"/>
    </row>
    <row r="917" spans="1:2" x14ac:dyDescent="0.25">
      <c r="A917"/>
      <c r="B917"/>
    </row>
    <row r="918" spans="1:2" x14ac:dyDescent="0.25">
      <c r="A918"/>
      <c r="B918"/>
    </row>
    <row r="967" spans="1:2" x14ac:dyDescent="0.25">
      <c r="A967"/>
      <c r="B967"/>
    </row>
    <row r="968" spans="1:2" x14ac:dyDescent="0.25">
      <c r="A968"/>
      <c r="B968"/>
    </row>
    <row r="969" spans="1:2" x14ac:dyDescent="0.25">
      <c r="A969"/>
      <c r="B969"/>
    </row>
    <row r="1017" spans="1:2" x14ac:dyDescent="0.25">
      <c r="A1017"/>
      <c r="B1017"/>
    </row>
    <row r="1018" spans="1:2" x14ac:dyDescent="0.25">
      <c r="A1018"/>
      <c r="B1018"/>
    </row>
    <row r="1019" spans="1:2" x14ac:dyDescent="0.25">
      <c r="A1019"/>
      <c r="B1019"/>
    </row>
    <row r="1020" spans="1:2" x14ac:dyDescent="0.25">
      <c r="A1020"/>
      <c r="B1020"/>
    </row>
    <row r="1031" spans="1:1" x14ac:dyDescent="0.25">
      <c r="A1031"/>
    </row>
    <row r="1032" spans="1:1" x14ac:dyDescent="0.25">
      <c r="A1032"/>
    </row>
    <row r="1033" spans="1:1" x14ac:dyDescent="0.25">
      <c r="A1033"/>
    </row>
    <row r="1034" spans="1:1" x14ac:dyDescent="0.25">
      <c r="A1034"/>
    </row>
    <row r="1035" spans="1:1" x14ac:dyDescent="0.25">
      <c r="A1035"/>
    </row>
    <row r="1036" spans="1:1" x14ac:dyDescent="0.25">
      <c r="A1036"/>
    </row>
    <row r="1037" spans="1:1" x14ac:dyDescent="0.25">
      <c r="A1037"/>
    </row>
    <row r="1038" spans="1:1" x14ac:dyDescent="0.25">
      <c r="A1038"/>
    </row>
    <row r="1039" spans="1:1" x14ac:dyDescent="0.25">
      <c r="A1039"/>
    </row>
    <row r="1040" spans="1:1" x14ac:dyDescent="0.25">
      <c r="A1040"/>
    </row>
    <row r="1041" spans="1:1" x14ac:dyDescent="0.25">
      <c r="A1041"/>
    </row>
    <row r="1042" spans="1:1" x14ac:dyDescent="0.25">
      <c r="A1042"/>
    </row>
    <row r="1043" spans="1:1" x14ac:dyDescent="0.25">
      <c r="A1043"/>
    </row>
    <row r="1044" spans="1:1" x14ac:dyDescent="0.25">
      <c r="A1044"/>
    </row>
    <row r="1045" spans="1:1" x14ac:dyDescent="0.25">
      <c r="A1045"/>
    </row>
    <row r="1046" spans="1:1" x14ac:dyDescent="0.25">
      <c r="A1046"/>
    </row>
    <row r="1047" spans="1:1" x14ac:dyDescent="0.25">
      <c r="A1047"/>
    </row>
    <row r="1048" spans="1:1" x14ac:dyDescent="0.25">
      <c r="A1048"/>
    </row>
    <row r="1049" spans="1:1" x14ac:dyDescent="0.25">
      <c r="A1049"/>
    </row>
    <row r="1050" spans="1:1" x14ac:dyDescent="0.25">
      <c r="A1050"/>
    </row>
    <row r="1051" spans="1:1" x14ac:dyDescent="0.25">
      <c r="A1051"/>
    </row>
    <row r="1052" spans="1:1" x14ac:dyDescent="0.25">
      <c r="A1052"/>
    </row>
    <row r="1053" spans="1:1" x14ac:dyDescent="0.25">
      <c r="A1053"/>
    </row>
    <row r="1054" spans="1:1" x14ac:dyDescent="0.25">
      <c r="A1054"/>
    </row>
    <row r="1055" spans="1:1" x14ac:dyDescent="0.25">
      <c r="A1055"/>
    </row>
    <row r="1056" spans="1:1" x14ac:dyDescent="0.25">
      <c r="A1056"/>
    </row>
    <row r="1057" spans="1:1" x14ac:dyDescent="0.25">
      <c r="A1057"/>
    </row>
    <row r="1058" spans="1:1" x14ac:dyDescent="0.25">
      <c r="A1058"/>
    </row>
    <row r="1059" spans="1:1" x14ac:dyDescent="0.25">
      <c r="A1059"/>
    </row>
    <row r="1060" spans="1:1" x14ac:dyDescent="0.25">
      <c r="A1060"/>
    </row>
    <row r="1061" spans="1:1" x14ac:dyDescent="0.25">
      <c r="A1061"/>
    </row>
    <row r="1062" spans="1:1" x14ac:dyDescent="0.25">
      <c r="A1062"/>
    </row>
    <row r="1063" spans="1:1" x14ac:dyDescent="0.25">
      <c r="A1063"/>
    </row>
    <row r="1064" spans="1:1" x14ac:dyDescent="0.25">
      <c r="A1064"/>
    </row>
    <row r="1065" spans="1:1" x14ac:dyDescent="0.25">
      <c r="A1065"/>
    </row>
    <row r="1066" spans="1:1" x14ac:dyDescent="0.25">
      <c r="A1066"/>
    </row>
    <row r="1067" spans="1:1" x14ac:dyDescent="0.25">
      <c r="A1067"/>
    </row>
    <row r="1068" spans="1:1" x14ac:dyDescent="0.25">
      <c r="A1068"/>
    </row>
    <row r="1069" spans="1:1" x14ac:dyDescent="0.25">
      <c r="A1069"/>
    </row>
    <row r="1070" spans="1:1" x14ac:dyDescent="0.25">
      <c r="A1070"/>
    </row>
    <row r="1071" spans="1:1" x14ac:dyDescent="0.25">
      <c r="A1071"/>
    </row>
    <row r="1113" spans="1:1" x14ac:dyDescent="0.25">
      <c r="A1113"/>
    </row>
    <row r="1114" spans="1:1" x14ac:dyDescent="0.25">
      <c r="A1114"/>
    </row>
    <row r="1115" spans="1:1" x14ac:dyDescent="0.25">
      <c r="A1115"/>
    </row>
    <row r="1116" spans="1:1" x14ac:dyDescent="0.25">
      <c r="A1116"/>
    </row>
    <row r="1117" spans="1:1" x14ac:dyDescent="0.25">
      <c r="A1117"/>
    </row>
    <row r="1118" spans="1:1" x14ac:dyDescent="0.25">
      <c r="A1118"/>
    </row>
    <row r="1119" spans="1:1" x14ac:dyDescent="0.25">
      <c r="A1119"/>
    </row>
    <row r="1120" spans="1:1" x14ac:dyDescent="0.25">
      <c r="A1120"/>
    </row>
    <row r="1121" spans="1:1" x14ac:dyDescent="0.25">
      <c r="A1121"/>
    </row>
    <row r="1122" spans="1:1" x14ac:dyDescent="0.25">
      <c r="A1122"/>
    </row>
    <row r="1165" spans="1:1" x14ac:dyDescent="0.25">
      <c r="A1165"/>
    </row>
    <row r="1166" spans="1:1" x14ac:dyDescent="0.25">
      <c r="A1166"/>
    </row>
    <row r="1167" spans="1:1" x14ac:dyDescent="0.25">
      <c r="A1167"/>
    </row>
    <row r="1168" spans="1:1" x14ac:dyDescent="0.25">
      <c r="A1168"/>
    </row>
    <row r="1169" spans="1:1" x14ac:dyDescent="0.25">
      <c r="A1169"/>
    </row>
    <row r="1170" spans="1:1" x14ac:dyDescent="0.25">
      <c r="A1170"/>
    </row>
    <row r="1171" spans="1:1" x14ac:dyDescent="0.25">
      <c r="A1171"/>
    </row>
    <row r="1172" spans="1:1" x14ac:dyDescent="0.25">
      <c r="A1172"/>
    </row>
    <row r="1173" spans="1:1" x14ac:dyDescent="0.25">
      <c r="A1173"/>
    </row>
    <row r="1218" spans="1:1" x14ac:dyDescent="0.25">
      <c r="A1218"/>
    </row>
    <row r="1219" spans="1:1" x14ac:dyDescent="0.25">
      <c r="A1219"/>
    </row>
    <row r="1220" spans="1:1" x14ac:dyDescent="0.25">
      <c r="A1220"/>
    </row>
    <row r="1221" spans="1:1" x14ac:dyDescent="0.25">
      <c r="A1221"/>
    </row>
    <row r="1222" spans="1:1" x14ac:dyDescent="0.25">
      <c r="A1222"/>
    </row>
    <row r="1223" spans="1:1" x14ac:dyDescent="0.25">
      <c r="A1223"/>
    </row>
    <row r="1224" spans="1:1" x14ac:dyDescent="0.25">
      <c r="A1224"/>
    </row>
    <row r="1268" spans="1:1" x14ac:dyDescent="0.25">
      <c r="A1268"/>
    </row>
    <row r="1269" spans="1:1" x14ac:dyDescent="0.25">
      <c r="A1269"/>
    </row>
    <row r="1270" spans="1:1" x14ac:dyDescent="0.25">
      <c r="A1270"/>
    </row>
    <row r="1271" spans="1:1" x14ac:dyDescent="0.25">
      <c r="A1271"/>
    </row>
    <row r="1272" spans="1:1" x14ac:dyDescent="0.25">
      <c r="A1272"/>
    </row>
    <row r="1273" spans="1:1" x14ac:dyDescent="0.25">
      <c r="A1273"/>
    </row>
    <row r="1274" spans="1:1" x14ac:dyDescent="0.25">
      <c r="A1274"/>
    </row>
    <row r="1275" spans="1:1" x14ac:dyDescent="0.25">
      <c r="A1275"/>
    </row>
    <row r="1321" spans="1:1" x14ac:dyDescent="0.25">
      <c r="A1321"/>
    </row>
    <row r="1322" spans="1:1" x14ac:dyDescent="0.25">
      <c r="A1322"/>
    </row>
    <row r="1323" spans="1:1" x14ac:dyDescent="0.25">
      <c r="A1323"/>
    </row>
    <row r="1324" spans="1:1" x14ac:dyDescent="0.25">
      <c r="A1324"/>
    </row>
    <row r="1325" spans="1:1" x14ac:dyDescent="0.25">
      <c r="A1325"/>
    </row>
    <row r="1326" spans="1:1" x14ac:dyDescent="0.25">
      <c r="A1326"/>
    </row>
    <row r="1372" spans="1:1" x14ac:dyDescent="0.25">
      <c r="A1372"/>
    </row>
    <row r="1373" spans="1:1" x14ac:dyDescent="0.25">
      <c r="A1373"/>
    </row>
    <row r="1374" spans="1:1" x14ac:dyDescent="0.25">
      <c r="A1374"/>
    </row>
    <row r="1375" spans="1:1" x14ac:dyDescent="0.25">
      <c r="A1375"/>
    </row>
    <row r="1376" spans="1:1" x14ac:dyDescent="0.25">
      <c r="A1376"/>
    </row>
    <row r="1377" spans="1:1" x14ac:dyDescent="0.25">
      <c r="A1377"/>
    </row>
    <row r="1425" spans="1:1" x14ac:dyDescent="0.25">
      <c r="A1425"/>
    </row>
    <row r="1426" spans="1:1" x14ac:dyDescent="0.25">
      <c r="A1426"/>
    </row>
    <row r="1427" spans="1:1" x14ac:dyDescent="0.25">
      <c r="A1427"/>
    </row>
    <row r="1428" spans="1:1" x14ac:dyDescent="0.25">
      <c r="A1428"/>
    </row>
    <row r="1476" spans="1:1" x14ac:dyDescent="0.25">
      <c r="A1476"/>
    </row>
    <row r="1477" spans="1:1" x14ac:dyDescent="0.25">
      <c r="A1477"/>
    </row>
    <row r="1478" spans="1:1" x14ac:dyDescent="0.25">
      <c r="A1478"/>
    </row>
    <row r="1479" spans="1:1" x14ac:dyDescent="0.25">
      <c r="A1479"/>
    </row>
    <row r="1525" spans="1:1" x14ac:dyDescent="0.25">
      <c r="A1525"/>
    </row>
    <row r="1526" spans="1:1" x14ac:dyDescent="0.25">
      <c r="A1526"/>
    </row>
    <row r="1527" spans="1:1" x14ac:dyDescent="0.25">
      <c r="A1527"/>
    </row>
    <row r="1528" spans="1:1" x14ac:dyDescent="0.25">
      <c r="A1528"/>
    </row>
    <row r="1529" spans="1:1" x14ac:dyDescent="0.25">
      <c r="A1529"/>
    </row>
    <row r="1530" spans="1:1" x14ac:dyDescent="0.25">
      <c r="A1530"/>
    </row>
    <row r="1578" spans="1:1" x14ac:dyDescent="0.25">
      <c r="A1578"/>
    </row>
    <row r="1579" spans="1:1" x14ac:dyDescent="0.25">
      <c r="A1579"/>
    </row>
    <row r="1580" spans="1:1" x14ac:dyDescent="0.25">
      <c r="A1580"/>
    </row>
    <row r="1581" spans="1:1" x14ac:dyDescent="0.25">
      <c r="A1581"/>
    </row>
    <row r="1627" spans="1:1" x14ac:dyDescent="0.25">
      <c r="A1627"/>
    </row>
    <row r="1628" spans="1:1" x14ac:dyDescent="0.25">
      <c r="A1628"/>
    </row>
    <row r="1629" spans="1:1" x14ac:dyDescent="0.25">
      <c r="A1629"/>
    </row>
    <row r="1630" spans="1:1" x14ac:dyDescent="0.25">
      <c r="A1630"/>
    </row>
    <row r="1631" spans="1:1" x14ac:dyDescent="0.25">
      <c r="A1631"/>
    </row>
    <row r="1632" spans="1:1" x14ac:dyDescent="0.25">
      <c r="A1632"/>
    </row>
    <row r="1679" spans="1:1" x14ac:dyDescent="0.25">
      <c r="A1679"/>
    </row>
    <row r="1680" spans="1:1" x14ac:dyDescent="0.25">
      <c r="A1680"/>
    </row>
    <row r="1681" spans="1:1" x14ac:dyDescent="0.25">
      <c r="A1681"/>
    </row>
    <row r="1682" spans="1:1" x14ac:dyDescent="0.25">
      <c r="A1682"/>
    </row>
    <row r="1683" spans="1:1" x14ac:dyDescent="0.25">
      <c r="A1683"/>
    </row>
    <row r="1730" spans="1:1" x14ac:dyDescent="0.25">
      <c r="A1730"/>
    </row>
    <row r="1731" spans="1:1" x14ac:dyDescent="0.25">
      <c r="A1731"/>
    </row>
    <row r="1732" spans="1:1" x14ac:dyDescent="0.25">
      <c r="A1732"/>
    </row>
    <row r="1733" spans="1:1" x14ac:dyDescent="0.25">
      <c r="A1733"/>
    </row>
    <row r="1734" spans="1:1" x14ac:dyDescent="0.25">
      <c r="A1734"/>
    </row>
    <row r="1773" spans="1:1" x14ac:dyDescent="0.25">
      <c r="A1773"/>
    </row>
    <row r="1774" spans="1:1" x14ac:dyDescent="0.25">
      <c r="A1774"/>
    </row>
    <row r="1775" spans="1:1" x14ac:dyDescent="0.25">
      <c r="A1775"/>
    </row>
    <row r="1776" spans="1:1" x14ac:dyDescent="0.25">
      <c r="A1776"/>
    </row>
    <row r="1777" spans="1:1" x14ac:dyDescent="0.25">
      <c r="A1777"/>
    </row>
    <row r="1778" spans="1:1" x14ac:dyDescent="0.25">
      <c r="A1778"/>
    </row>
    <row r="1779" spans="1:1" x14ac:dyDescent="0.25">
      <c r="A1779"/>
    </row>
    <row r="1780" spans="1:1" x14ac:dyDescent="0.25">
      <c r="A1780"/>
    </row>
    <row r="1781" spans="1:1" x14ac:dyDescent="0.25">
      <c r="A1781"/>
    </row>
    <row r="1782" spans="1:1" x14ac:dyDescent="0.25">
      <c r="A1782"/>
    </row>
    <row r="1783" spans="1:1" x14ac:dyDescent="0.25">
      <c r="A1783"/>
    </row>
    <row r="1784" spans="1:1" x14ac:dyDescent="0.25">
      <c r="A1784"/>
    </row>
    <row r="1785" spans="1:1" x14ac:dyDescent="0.25">
      <c r="A1785"/>
    </row>
    <row r="1834" spans="1:1" x14ac:dyDescent="0.25">
      <c r="A1834"/>
    </row>
    <row r="1835" spans="1:1" x14ac:dyDescent="0.25">
      <c r="A1835"/>
    </row>
    <row r="1836" spans="1:1" x14ac:dyDescent="0.25">
      <c r="A1836"/>
    </row>
    <row r="1882" spans="1:1" x14ac:dyDescent="0.25">
      <c r="A1882"/>
    </row>
    <row r="1883" spans="1:1" x14ac:dyDescent="0.25">
      <c r="A1883"/>
    </row>
    <row r="1884" spans="1:1" x14ac:dyDescent="0.25">
      <c r="A1884"/>
    </row>
    <row r="1885" spans="1:1" x14ac:dyDescent="0.25">
      <c r="A1885"/>
    </row>
    <row r="1886" spans="1:1" x14ac:dyDescent="0.25">
      <c r="A1886"/>
    </row>
    <row r="1887" spans="1:1" x14ac:dyDescent="0.25">
      <c r="A1887"/>
    </row>
    <row r="1935" spans="1:1" x14ac:dyDescent="0.25">
      <c r="A1935"/>
    </row>
    <row r="1936" spans="1:1" x14ac:dyDescent="0.25">
      <c r="A1936"/>
    </row>
    <row r="1937" spans="1:1" x14ac:dyDescent="0.25">
      <c r="A1937"/>
    </row>
    <row r="1938" spans="1:1" x14ac:dyDescent="0.25">
      <c r="A1938"/>
    </row>
    <row r="1987" spans="1:1" x14ac:dyDescent="0.25">
      <c r="A1987"/>
    </row>
    <row r="1988" spans="1:1" x14ac:dyDescent="0.25">
      <c r="A1988"/>
    </row>
    <row r="1989" spans="1:1" x14ac:dyDescent="0.25">
      <c r="A1989"/>
    </row>
    <row r="2037" spans="1:1" x14ac:dyDescent="0.25">
      <c r="A2037"/>
    </row>
    <row r="2038" spans="1:1" x14ac:dyDescent="0.25">
      <c r="A2038"/>
    </row>
    <row r="2039" spans="1:1" x14ac:dyDescent="0.25">
      <c r="A2039"/>
    </row>
    <row r="2040" spans="1:1" x14ac:dyDescent="0.25">
      <c r="A2040"/>
    </row>
  </sheetData>
  <sortState ref="A1991:A2036">
    <sortCondition ref="A1991"/>
  </sortState>
  <pageMargins left="0.75" right="0.75" top="1" bottom="1" header="0.5" footer="0.5"/>
  <pageSetup scale="74"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2DA-CD1F-4A2C-849F-82013778F1F6}">
  <sheetPr codeName="Sheet4"/>
  <dimension ref="A1:V27"/>
  <sheetViews>
    <sheetView workbookViewId="0"/>
  </sheetViews>
  <sheetFormatPr defaultRowHeight="15" x14ac:dyDescent="0.25"/>
  <cols>
    <col min="2" max="2" width="14.7109375" customWidth="1"/>
    <col min="3" max="19" width="8.5703125" bestFit="1" customWidth="1"/>
    <col min="20" max="22" width="9.5703125" bestFit="1" customWidth="1"/>
  </cols>
  <sheetData>
    <row r="1" spans="1:22" x14ac:dyDescent="0.25">
      <c r="A1" s="17" t="s">
        <v>127</v>
      </c>
    </row>
    <row r="3" spans="1:22" x14ac:dyDescent="0.25">
      <c r="B3" t="s">
        <v>128</v>
      </c>
      <c r="C3" s="18">
        <v>1989</v>
      </c>
      <c r="D3" s="18">
        <v>1990</v>
      </c>
      <c r="E3" s="18">
        <v>1991</v>
      </c>
      <c r="F3" s="18">
        <v>1992</v>
      </c>
      <c r="G3" s="18">
        <v>1993</v>
      </c>
      <c r="H3" s="18">
        <v>1994</v>
      </c>
      <c r="I3" s="18">
        <v>1995</v>
      </c>
      <c r="J3" s="18">
        <v>1996</v>
      </c>
      <c r="K3" s="18">
        <v>1997</v>
      </c>
      <c r="L3" s="18">
        <v>1998</v>
      </c>
      <c r="M3" s="18">
        <v>1999</v>
      </c>
      <c r="N3" s="18">
        <v>2000</v>
      </c>
      <c r="O3" s="18">
        <v>2001</v>
      </c>
      <c r="P3" s="18">
        <v>2002</v>
      </c>
      <c r="Q3" s="18">
        <v>2003</v>
      </c>
      <c r="R3" s="18">
        <v>2004</v>
      </c>
      <c r="S3" s="18">
        <v>2005</v>
      </c>
      <c r="T3" s="18">
        <v>2006</v>
      </c>
      <c r="U3" s="18">
        <v>2007</v>
      </c>
      <c r="V3" s="18">
        <v>2008</v>
      </c>
    </row>
    <row r="4" spans="1:22" x14ac:dyDescent="0.25">
      <c r="B4" t="s">
        <v>129</v>
      </c>
      <c r="C4">
        <f t="shared" ref="C4:V4" si="0">C5+C6</f>
        <v>50</v>
      </c>
      <c r="D4">
        <f t="shared" si="0"/>
        <v>50</v>
      </c>
      <c r="E4">
        <f t="shared" si="0"/>
        <v>50</v>
      </c>
      <c r="F4">
        <f t="shared" si="0"/>
        <v>50</v>
      </c>
      <c r="G4">
        <f t="shared" si="0"/>
        <v>50</v>
      </c>
      <c r="H4">
        <f t="shared" si="0"/>
        <v>50</v>
      </c>
      <c r="I4">
        <f t="shared" si="0"/>
        <v>50</v>
      </c>
      <c r="J4">
        <f t="shared" si="0"/>
        <v>50</v>
      </c>
      <c r="K4">
        <f t="shared" si="0"/>
        <v>50</v>
      </c>
      <c r="L4">
        <f t="shared" si="0"/>
        <v>50</v>
      </c>
      <c r="M4">
        <f t="shared" si="0"/>
        <v>50</v>
      </c>
      <c r="N4">
        <f t="shared" si="0"/>
        <v>50</v>
      </c>
      <c r="O4">
        <f t="shared" si="0"/>
        <v>50</v>
      </c>
      <c r="P4">
        <f t="shared" si="0"/>
        <v>50</v>
      </c>
      <c r="Q4">
        <f t="shared" si="0"/>
        <v>50</v>
      </c>
      <c r="R4">
        <f t="shared" si="0"/>
        <v>50</v>
      </c>
      <c r="S4">
        <f t="shared" si="0"/>
        <v>50</v>
      </c>
      <c r="T4">
        <f t="shared" si="0"/>
        <v>50</v>
      </c>
      <c r="U4">
        <f t="shared" si="0"/>
        <v>50</v>
      </c>
      <c r="V4">
        <f t="shared" si="0"/>
        <v>50</v>
      </c>
    </row>
    <row r="5" spans="1:22" x14ac:dyDescent="0.25">
      <c r="B5" t="s">
        <v>130</v>
      </c>
      <c r="C5">
        <f>COUNT('State Data'!$C$2:$C$51)</f>
        <v>50</v>
      </c>
      <c r="D5">
        <f>COUNT('State Data'!$D$2:$D$51)</f>
        <v>50</v>
      </c>
      <c r="E5">
        <f>COUNT('State Data'!$E$2:$E$51)</f>
        <v>50</v>
      </c>
      <c r="F5">
        <f>COUNT('State Data'!$F$2:$F$51)</f>
        <v>50</v>
      </c>
      <c r="G5">
        <f>COUNT('State Data'!$G$2:$G$51)</f>
        <v>50</v>
      </c>
      <c r="H5">
        <f>COUNT('State Data'!$H$2:$H$51)</f>
        <v>50</v>
      </c>
      <c r="I5">
        <f>COUNT('State Data'!$I$2:$I$51)</f>
        <v>50</v>
      </c>
      <c r="J5">
        <f>COUNT('State Data'!$J$2:$J$51)</f>
        <v>50</v>
      </c>
      <c r="K5">
        <f>COUNT('State Data'!$K$2:$K$51)</f>
        <v>50</v>
      </c>
      <c r="L5">
        <f>COUNT('State Data'!$L$2:$L$51)</f>
        <v>50</v>
      </c>
      <c r="M5">
        <f>COUNT('State Data'!$M$2:$M$51)</f>
        <v>50</v>
      </c>
      <c r="N5">
        <f>COUNT('State Data'!$N$2:$N$51)</f>
        <v>50</v>
      </c>
      <c r="O5">
        <f>COUNT('State Data'!$O$2:$O$51)</f>
        <v>50</v>
      </c>
      <c r="P5">
        <f>COUNT('State Data'!$P$2:$P$51)</f>
        <v>50</v>
      </c>
      <c r="Q5">
        <f>COUNT('State Data'!$Q$2:$Q$51)</f>
        <v>50</v>
      </c>
      <c r="R5">
        <f>COUNT('State Data'!$R$2:$R$51)</f>
        <v>50</v>
      </c>
      <c r="S5">
        <f>COUNT('State Data'!$S$2:$S$51)</f>
        <v>50</v>
      </c>
      <c r="T5">
        <f>COUNT('State Data'!$T$2:$T$51)</f>
        <v>50</v>
      </c>
      <c r="U5">
        <f>COUNT('State Data'!$U$2:$U$51)</f>
        <v>50</v>
      </c>
      <c r="V5">
        <f>COUNT('State Data'!$V$2:$V$51)</f>
        <v>50</v>
      </c>
    </row>
    <row r="6" spans="1:22" x14ac:dyDescent="0.25">
      <c r="B6" t="s">
        <v>131</v>
      </c>
      <c r="C6">
        <f>COUNTBLANK('State Data'!$C$2:$C$51)</f>
        <v>0</v>
      </c>
      <c r="D6">
        <f>COUNTBLANK('State Data'!$D$2:$D$51)</f>
        <v>0</v>
      </c>
      <c r="E6">
        <f>COUNTBLANK('State Data'!$E$2:$E$51)</f>
        <v>0</v>
      </c>
      <c r="F6">
        <f>COUNTBLANK('State Data'!$F$2:$F$51)</f>
        <v>0</v>
      </c>
      <c r="G6">
        <f>COUNTBLANK('State Data'!$G$2:$G$51)</f>
        <v>0</v>
      </c>
      <c r="H6">
        <f>COUNTBLANK('State Data'!$H$2:$H$51)</f>
        <v>0</v>
      </c>
      <c r="I6">
        <f>COUNTBLANK('State Data'!$I$2:$I$51)</f>
        <v>0</v>
      </c>
      <c r="J6">
        <f>COUNTBLANK('State Data'!$J$2:$J$51)</f>
        <v>0</v>
      </c>
      <c r="K6">
        <f>COUNTBLANK('State Data'!$K$2:$K$51)</f>
        <v>0</v>
      </c>
      <c r="L6">
        <f>COUNTBLANK('State Data'!$L$2:$L$51)</f>
        <v>0</v>
      </c>
      <c r="M6">
        <f>COUNTBLANK('State Data'!$M$2:$M$51)</f>
        <v>0</v>
      </c>
      <c r="N6">
        <f>COUNTBLANK('State Data'!$N$2:$N$51)</f>
        <v>0</v>
      </c>
      <c r="O6">
        <f>COUNTBLANK('State Data'!$O$2:$O$51)</f>
        <v>0</v>
      </c>
      <c r="P6">
        <f>COUNTBLANK('State Data'!$P$2:$P$51)</f>
        <v>0</v>
      </c>
      <c r="Q6">
        <f>COUNTBLANK('State Data'!$Q$2:$Q$51)</f>
        <v>0</v>
      </c>
      <c r="R6">
        <f>COUNTBLANK('State Data'!$R$2:$R$51)</f>
        <v>0</v>
      </c>
      <c r="S6">
        <f>COUNTBLANK('State Data'!$S$2:$S$51)</f>
        <v>0</v>
      </c>
      <c r="T6">
        <f>COUNTBLANK('State Data'!$T$2:$T$51)</f>
        <v>0</v>
      </c>
      <c r="U6">
        <f>COUNTBLANK('State Data'!$U$2:$U$51)</f>
        <v>0</v>
      </c>
      <c r="V6">
        <f>COUNTBLANK('State Data'!$V$2:$V$51)</f>
        <v>0</v>
      </c>
    </row>
    <row r="8" spans="1:22" x14ac:dyDescent="0.25">
      <c r="B8" t="s">
        <v>143</v>
      </c>
    </row>
    <row r="9" spans="1:22" x14ac:dyDescent="0.25">
      <c r="B9" t="s">
        <v>132</v>
      </c>
      <c r="C9" s="19">
        <f>MIN('State Data'!$C$2:$C$51)</f>
        <v>65.400000000000006</v>
      </c>
      <c r="D9" s="19">
        <f>MIN('State Data'!$D$2:$D$51)</f>
        <v>69.7</v>
      </c>
      <c r="E9" s="19">
        <f>MIN('State Data'!$E$2:$E$51)</f>
        <v>65.3</v>
      </c>
      <c r="F9" s="19">
        <f>MIN('State Data'!$F$2:$F$51)</f>
        <v>67.2</v>
      </c>
      <c r="G9" s="19">
        <f>MIN('State Data'!$G$2:$G$51)</f>
        <v>69.599999999999994</v>
      </c>
      <c r="H9" s="19">
        <f>MIN('State Data'!$H$2:$H$51)</f>
        <v>59.9</v>
      </c>
      <c r="I9" s="19">
        <f>MIN('State Data'!$I$2:$I$51)</f>
        <v>66</v>
      </c>
      <c r="J9" s="19">
        <f>MIN('State Data'!$J$2:$J$51)</f>
        <v>67</v>
      </c>
      <c r="K9" s="19">
        <f>MIN('State Data'!$K$2:$K$51)</f>
        <v>71.8</v>
      </c>
      <c r="L9" s="19">
        <f>MIN('State Data'!$L$2:$L$51)</f>
        <v>55.3</v>
      </c>
      <c r="M9" s="19">
        <f>MIN('State Data'!$M$2:$M$51)</f>
        <v>64.7</v>
      </c>
      <c r="N9" s="19">
        <f>MIN('State Data'!$N$2:$N$51)</f>
        <v>99</v>
      </c>
      <c r="O9" s="19">
        <f>MIN('State Data'!$O$2:$O$51)</f>
        <v>94.3</v>
      </c>
      <c r="P9" s="19">
        <f>MIN('State Data'!$P$2:$P$51)</f>
        <v>88.5</v>
      </c>
      <c r="Q9" s="19">
        <f>MIN('State Data'!$Q$2:$Q$51)</f>
        <v>105.6</v>
      </c>
      <c r="R9" s="19">
        <f>MIN('State Data'!$R$2:$R$51)</f>
        <v>132.9</v>
      </c>
      <c r="S9" s="19">
        <f>MIN('State Data'!$S$2:$S$51)</f>
        <v>175.1</v>
      </c>
      <c r="T9" s="19">
        <f>MIN('State Data'!$T$2:$T$51)</f>
        <v>203.1</v>
      </c>
      <c r="U9" s="19">
        <f>MIN('State Data'!$U$2:$U$51)</f>
        <v>226.4</v>
      </c>
      <c r="V9" s="19">
        <f>MIN('State Data'!$V$2:$V$51)</f>
        <v>266.8</v>
      </c>
    </row>
    <row r="10" spans="1:22" x14ac:dyDescent="0.25">
      <c r="B10" t="s">
        <v>133</v>
      </c>
      <c r="C10" s="19">
        <f>MAX('State Data'!$C$2:$C$51)</f>
        <v>94.3</v>
      </c>
      <c r="D10" s="19">
        <f>MAX('State Data'!$D$2:$D$51)</f>
        <v>101</v>
      </c>
      <c r="E10" s="19">
        <f>MAX('State Data'!$E$2:$E$51)</f>
        <v>108.7</v>
      </c>
      <c r="F10" s="19">
        <f>MAX('State Data'!$F$2:$F$51)</f>
        <v>104.2</v>
      </c>
      <c r="G10" s="19">
        <f>MAX('State Data'!$G$2:$G$51)</f>
        <v>108.5</v>
      </c>
      <c r="H10" s="19">
        <f>MAX('State Data'!$H$2:$H$51)</f>
        <v>110.1</v>
      </c>
      <c r="I10" s="19">
        <f>MAX('State Data'!$I$2:$I$51)</f>
        <v>112.4</v>
      </c>
      <c r="J10" s="19">
        <f>MAX('State Data'!$J$2:$J$51)</f>
        <v>111.8</v>
      </c>
      <c r="K10" s="19">
        <f>MAX('State Data'!$K$2:$K$51)</f>
        <v>116.2</v>
      </c>
      <c r="L10" s="19">
        <f>MAX('State Data'!$L$2:$L$51)</f>
        <v>106.7</v>
      </c>
      <c r="M10" s="19">
        <f>MAX('State Data'!$M$2:$M$51)</f>
        <v>97.8</v>
      </c>
      <c r="N10" s="19">
        <f>MAX('State Data'!$N$2:$N$51)</f>
        <v>131.4</v>
      </c>
      <c r="O10" s="19">
        <f>MAX('State Data'!$O$2:$O$51)</f>
        <v>145.9</v>
      </c>
      <c r="P10" s="19">
        <f>MAX('State Data'!$P$2:$P$51)</f>
        <v>128.69999999999999</v>
      </c>
      <c r="Q10" s="19">
        <f>MAX('State Data'!$Q$2:$Q$51)</f>
        <v>153.80000000000001</v>
      </c>
      <c r="R10" s="19">
        <f>MAX('State Data'!$R$2:$R$51)</f>
        <v>170.4</v>
      </c>
      <c r="S10" s="19">
        <f>MAX('State Data'!$S$2:$S$51)</f>
        <v>211.6</v>
      </c>
      <c r="T10" s="19">
        <f>MAX('State Data'!$T$2:$T$51)</f>
        <v>252.5</v>
      </c>
      <c r="U10" s="19">
        <f>MAX('State Data'!$U$2:$U$51)</f>
        <v>258.7</v>
      </c>
      <c r="V10" s="19">
        <f>MAX('State Data'!$V$2:$V$51)</f>
        <v>339.1</v>
      </c>
    </row>
    <row r="11" spans="1:22" x14ac:dyDescent="0.25">
      <c r="B11" t="s">
        <v>134</v>
      </c>
      <c r="C11" s="19">
        <f>SUM('State Data'!$C$2:$C$51)</f>
        <v>3608.8999999999996</v>
      </c>
      <c r="D11" s="19">
        <f>SUM('State Data'!$D$2:$D$51)</f>
        <v>3934.6</v>
      </c>
      <c r="E11" s="19">
        <f>SUM('State Data'!$E$2:$E$51)</f>
        <v>3968.2999999999997</v>
      </c>
      <c r="F11" s="19">
        <f>SUM('State Data'!$F$2:$F$51)</f>
        <v>3737.3999999999996</v>
      </c>
      <c r="G11" s="19">
        <f>SUM('State Data'!$G$2:$G$51)</f>
        <v>3886.5</v>
      </c>
      <c r="H11" s="19">
        <f>SUM('State Data'!$H$2:$H$51)</f>
        <v>3505.3000000000006</v>
      </c>
      <c r="I11" s="19">
        <f>SUM('State Data'!$I$2:$I$51)</f>
        <v>3771.8</v>
      </c>
      <c r="J11" s="19">
        <f>SUM('State Data'!$J$2:$J$51)</f>
        <v>3849.4000000000005</v>
      </c>
      <c r="K11" s="19">
        <f>SUM('State Data'!$K$2:$K$51)</f>
        <v>4145.9000000000005</v>
      </c>
      <c r="L11" s="19">
        <f>SUM('State Data'!$L$2:$L$51)</f>
        <v>3260.6999999999994</v>
      </c>
      <c r="M11" s="19">
        <f>SUM('State Data'!$M$2:$M$51)</f>
        <v>3747.5000000000005</v>
      </c>
      <c r="N11" s="19">
        <f>SUM('State Data'!$N$2:$N$51)</f>
        <v>5443.2</v>
      </c>
      <c r="O11" s="19">
        <f>SUM('State Data'!$O$2:$O$51)</f>
        <v>5242.2</v>
      </c>
      <c r="P11" s="19">
        <f>SUM('State Data'!$P$2:$P$51)</f>
        <v>4817</v>
      </c>
      <c r="Q11" s="19">
        <f>SUM('State Data'!$Q$2:$Q$51)</f>
        <v>5798.0999999999985</v>
      </c>
      <c r="R11" s="19">
        <f>SUM('State Data'!$R$2:$R$51)</f>
        <v>7185.5999999999967</v>
      </c>
      <c r="S11" s="19">
        <f>SUM('State Data'!$S$2:$S$51)</f>
        <v>9198.6999999999989</v>
      </c>
      <c r="T11" s="19">
        <f>SUM('State Data'!$T$2:$T$51)</f>
        <v>10682.500000000004</v>
      </c>
      <c r="U11" s="19">
        <f>SUM('State Data'!$U$2:$U$51)</f>
        <v>11773.300000000003</v>
      </c>
      <c r="V11" s="19">
        <f>SUM('State Data'!$V$2:$V$51)</f>
        <v>13973.1</v>
      </c>
    </row>
    <row r="12" spans="1:22" x14ac:dyDescent="0.25">
      <c r="B12" t="s">
        <v>114</v>
      </c>
      <c r="C12" s="19">
        <f>AVERAGE('State Data'!$C$2:$C$51)</f>
        <v>72.177999999999997</v>
      </c>
      <c r="D12" s="19">
        <f>AVERAGE('State Data'!$D$2:$D$51)</f>
        <v>78.691999999999993</v>
      </c>
      <c r="E12" s="19">
        <f>AVERAGE('State Data'!$E$2:$E$51)</f>
        <v>79.366</v>
      </c>
      <c r="F12" s="19">
        <f>AVERAGE('State Data'!$F$2:$F$51)</f>
        <v>74.74799999999999</v>
      </c>
      <c r="G12" s="19">
        <f>AVERAGE('State Data'!$G$2:$G$51)</f>
        <v>77.73</v>
      </c>
      <c r="H12" s="19">
        <f>AVERAGE('State Data'!$H$2:$H$51)</f>
        <v>70.106000000000009</v>
      </c>
      <c r="I12" s="19">
        <f>AVERAGE('State Data'!$I$2:$I$51)</f>
        <v>75.436000000000007</v>
      </c>
      <c r="J12" s="19">
        <f>AVERAGE('State Data'!$J$2:$J$51)</f>
        <v>76.988000000000014</v>
      </c>
      <c r="K12" s="19">
        <f>AVERAGE('State Data'!$K$2:$K$51)</f>
        <v>82.918000000000006</v>
      </c>
      <c r="L12" s="19">
        <f>AVERAGE('State Data'!$L$2:$L$51)</f>
        <v>65.213999999999984</v>
      </c>
      <c r="M12" s="19">
        <f>AVERAGE('State Data'!$M$2:$M$51)</f>
        <v>74.95</v>
      </c>
      <c r="N12" s="19">
        <f>AVERAGE('State Data'!$N$2:$N$51)</f>
        <v>108.86399999999999</v>
      </c>
      <c r="O12" s="19">
        <f>AVERAGE('State Data'!$O$2:$O$51)</f>
        <v>104.84399999999999</v>
      </c>
      <c r="P12" s="19">
        <f>AVERAGE('State Data'!$P$2:$P$51)</f>
        <v>96.34</v>
      </c>
      <c r="Q12" s="19">
        <f>AVERAGE('State Data'!$Q$2:$Q$51)</f>
        <v>115.96199999999997</v>
      </c>
      <c r="R12" s="19">
        <f>AVERAGE('State Data'!$R$2:$R$51)</f>
        <v>143.71199999999993</v>
      </c>
      <c r="S12" s="19">
        <f>AVERAGE('State Data'!$S$2:$S$51)</f>
        <v>183.97399999999999</v>
      </c>
      <c r="T12" s="19">
        <f>AVERAGE('State Data'!$T$2:$T$51)</f>
        <v>213.65000000000006</v>
      </c>
      <c r="U12" s="19">
        <f>AVERAGE('State Data'!$U$2:$U$51)</f>
        <v>235.46600000000007</v>
      </c>
      <c r="V12" s="19">
        <f>AVERAGE('State Data'!$V$2:$V$51)</f>
        <v>279.46199999999999</v>
      </c>
    </row>
    <row r="13" spans="1:22" x14ac:dyDescent="0.25">
      <c r="B13" t="s">
        <v>115</v>
      </c>
      <c r="C13" s="19">
        <f>MEDIAN('State Data'!$C$2:$C$51)</f>
        <v>70.45</v>
      </c>
      <c r="D13" s="19">
        <f>MEDIAN('State Data'!$D$2:$D$51)</f>
        <v>78</v>
      </c>
      <c r="E13" s="19">
        <f>MEDIAN('State Data'!$E$2:$E$51)</f>
        <v>78.45</v>
      </c>
      <c r="F13" s="19">
        <f>MEDIAN('State Data'!$F$2:$F$51)</f>
        <v>73.3</v>
      </c>
      <c r="G13" s="19">
        <f>MEDIAN('State Data'!$G$2:$G$51)</f>
        <v>75.45</v>
      </c>
      <c r="H13" s="19">
        <f>MEDIAN('State Data'!$H$2:$H$51)</f>
        <v>68.5</v>
      </c>
      <c r="I13" s="19">
        <f>MEDIAN('State Data'!$I$2:$I$51)</f>
        <v>74.5</v>
      </c>
      <c r="J13" s="19">
        <f>MEDIAN('State Data'!$J$2:$J$51)</f>
        <v>75.400000000000006</v>
      </c>
      <c r="K13" s="19">
        <f>MEDIAN('State Data'!$K$2:$K$51)</f>
        <v>81</v>
      </c>
      <c r="L13" s="19">
        <f>MEDIAN('State Data'!$L$2:$L$51)</f>
        <v>63.15</v>
      </c>
      <c r="M13" s="19">
        <f>MEDIAN('State Data'!$M$2:$M$51)</f>
        <v>73.800000000000011</v>
      </c>
      <c r="N13" s="19">
        <f>MEDIAN('State Data'!$N$2:$N$51)</f>
        <v>108.45</v>
      </c>
      <c r="O13" s="19">
        <f>MEDIAN('State Data'!$O$2:$O$51)</f>
        <v>102.69999999999999</v>
      </c>
      <c r="P13" s="19">
        <f>MEDIAN('State Data'!$P$2:$P$51)</f>
        <v>95.05</v>
      </c>
      <c r="Q13" s="19">
        <f>MEDIAN('State Data'!$Q$2:$Q$51)</f>
        <v>114.80000000000001</v>
      </c>
      <c r="R13" s="19">
        <f>MEDIAN('State Data'!$R$2:$R$51)</f>
        <v>141.94999999999999</v>
      </c>
      <c r="S13" s="19">
        <f>MEDIAN('State Data'!$S$2:$S$51)</f>
        <v>181.95</v>
      </c>
      <c r="T13" s="19">
        <f>MEDIAN('State Data'!$T$2:$T$51)</f>
        <v>211.75</v>
      </c>
      <c r="U13" s="19">
        <f>MEDIAN('State Data'!$U$2:$U$51)</f>
        <v>234.55</v>
      </c>
      <c r="V13" s="19">
        <f>MEDIAN('State Data'!$V$2:$V$51)</f>
        <v>276.85000000000002</v>
      </c>
    </row>
    <row r="14" spans="1:22" x14ac:dyDescent="0.25">
      <c r="B14" t="s">
        <v>135</v>
      </c>
      <c r="C14" s="19">
        <f>_xlfn.STDEV.S('State Data'!$C$2:$C$51)</f>
        <v>5.8286516100927432</v>
      </c>
      <c r="D14" s="19">
        <f>_xlfn.STDEV.S('State Data'!$D$2:$D$51)</f>
        <v>6.0541380687181263</v>
      </c>
      <c r="E14" s="19">
        <f>_xlfn.STDEV.S('State Data'!$E$2:$E$51)</f>
        <v>7.2143454028648177</v>
      </c>
      <c r="F14" s="19">
        <f>_xlfn.STDEV.S('State Data'!$F$2:$F$51)</f>
        <v>7.025964673398005</v>
      </c>
      <c r="G14" s="19">
        <f>_xlfn.STDEV.S('State Data'!$G$2:$G$51)</f>
        <v>7.7373530779628537</v>
      </c>
      <c r="H14" s="19">
        <f>_xlfn.STDEV.S('State Data'!$H$2:$H$51)</f>
        <v>9.3464914294516852</v>
      </c>
      <c r="I14" s="19">
        <f>_xlfn.STDEV.S('State Data'!$I$2:$I$51)</f>
        <v>8.0277264425697137</v>
      </c>
      <c r="J14" s="19">
        <f>_xlfn.STDEV.S('State Data'!$J$2:$J$51)</f>
        <v>8.0527505758425466</v>
      </c>
      <c r="K14" s="19">
        <f>_xlfn.STDEV.S('State Data'!$K$2:$K$51)</f>
        <v>8.2589392509583472</v>
      </c>
      <c r="L14" s="19">
        <f>_xlfn.STDEV.S('State Data'!$L$2:$L$51)</f>
        <v>8.9961898964541369</v>
      </c>
      <c r="M14" s="19">
        <f>_xlfn.STDEV.S('State Data'!$M$2:$M$51)</f>
        <v>8.1696613973246262</v>
      </c>
      <c r="N14" s="19">
        <f>_xlfn.STDEV.S('State Data'!$N$2:$N$51)</f>
        <v>7.0918107414000238</v>
      </c>
      <c r="O14" s="19">
        <f>_xlfn.STDEV.S('State Data'!$O$2:$O$51)</f>
        <v>9.7692804656395538</v>
      </c>
      <c r="P14" s="19">
        <f>_xlfn.STDEV.S('State Data'!$P$2:$P$51)</f>
        <v>6.9546343380159241</v>
      </c>
      <c r="Q14" s="19">
        <f>_xlfn.STDEV.S('State Data'!$Q$2:$Q$51)</f>
        <v>9.7702566130943715</v>
      </c>
      <c r="R14" s="19">
        <f>_xlfn.STDEV.S('State Data'!$R$2:$R$51)</f>
        <v>8.3408177546525089</v>
      </c>
      <c r="S14" s="19">
        <f>_xlfn.STDEV.S('State Data'!$S$2:$S$51)</f>
        <v>7.5922842143742715</v>
      </c>
      <c r="T14" s="19">
        <f>_xlfn.STDEV.S('State Data'!$T$2:$T$51)</f>
        <v>8.9224378932657018</v>
      </c>
      <c r="U14" s="19">
        <f>_xlfn.STDEV.S('State Data'!$U$2:$U$51)</f>
        <v>7.376261151249226</v>
      </c>
      <c r="V14" s="19">
        <f>_xlfn.STDEV.S('State Data'!$V$2:$V$51)</f>
        <v>11.898034308580696</v>
      </c>
    </row>
    <row r="15" spans="1:22" x14ac:dyDescent="0.25">
      <c r="B15" t="s">
        <v>144</v>
      </c>
      <c r="C15" s="19">
        <f>AVEDEV('State Data'!$C$2:$C$51)</f>
        <v>4.3487199999999984</v>
      </c>
      <c r="D15" s="19">
        <f>AVEDEV('State Data'!$D$2:$D$51)</f>
        <v>4.387360000000001</v>
      </c>
      <c r="E15" s="19">
        <f>AVEDEV('State Data'!$E$2:$E$51)</f>
        <v>4.7418399999999998</v>
      </c>
      <c r="F15" s="19">
        <f>AVEDEV('State Data'!$F$2:$F$51)</f>
        <v>4.289279999999998</v>
      </c>
      <c r="G15" s="19">
        <f>AVEDEV('State Data'!$G$2:$G$51)</f>
        <v>5.2212000000000032</v>
      </c>
      <c r="H15" s="19">
        <f>AVEDEV('State Data'!$H$2:$H$51)</f>
        <v>5.7234400000000019</v>
      </c>
      <c r="I15" s="19">
        <f>AVEDEV('State Data'!$I$2:$I$51)</f>
        <v>4.7817600000000002</v>
      </c>
      <c r="J15" s="19">
        <f>AVEDEV('State Data'!$J$2:$J$51)</f>
        <v>5.1696000000000026</v>
      </c>
      <c r="K15" s="19">
        <f>AVEDEV('State Data'!$K$2:$K$51)</f>
        <v>5.9296000000000015</v>
      </c>
      <c r="L15" s="19">
        <f>AVEDEV('State Data'!$L$2:$L$51)</f>
        <v>5.7779199999999973</v>
      </c>
      <c r="M15" s="19">
        <f>AVEDEV('State Data'!$M$2:$M$51)</f>
        <v>6.36</v>
      </c>
      <c r="N15" s="19">
        <f>AVEDEV('State Data'!$N$2:$N$51)</f>
        <v>5.4571199999999989</v>
      </c>
      <c r="O15" s="19">
        <f>AVEDEV('State Data'!$O$2:$O$51)</f>
        <v>6.5990399999999996</v>
      </c>
      <c r="P15" s="19">
        <f>AVEDEV('State Data'!$P$2:$P$51)</f>
        <v>4.4456000000000016</v>
      </c>
      <c r="Q15" s="19">
        <f>AVEDEV('State Data'!$Q$2:$Q$51)</f>
        <v>6.5254399999999952</v>
      </c>
      <c r="R15" s="19">
        <f>AVEDEV('State Data'!$R$2:$R$51)</f>
        <v>5.8633599999999797</v>
      </c>
      <c r="S15" s="19">
        <f>AVEDEV('State Data'!$S$2:$S$51)</f>
        <v>5.1947199999999976</v>
      </c>
      <c r="T15" s="19">
        <f>AVEDEV('State Data'!$T$2:$T$51)</f>
        <v>6.1320000000000077</v>
      </c>
      <c r="U15" s="19">
        <f>AVEDEV('State Data'!$U$2:$U$51)</f>
        <v>5.7112800000000048</v>
      </c>
      <c r="V15" s="19">
        <f>AVEDEV('State Data'!$V$2:$V$51)</f>
        <v>6.9768799999999951</v>
      </c>
    </row>
    <row r="16" spans="1:22" x14ac:dyDescent="0.25">
      <c r="B16" t="s">
        <v>137</v>
      </c>
      <c r="C16" s="19">
        <f>QUARTILE('State Data'!$C$2:$C$51,1)</f>
        <v>68.349999999999994</v>
      </c>
      <c r="D16" s="19">
        <f>QUARTILE('State Data'!$D$2:$D$51,1)</f>
        <v>74.599999999999994</v>
      </c>
      <c r="E16" s="19">
        <f>QUARTILE('State Data'!$E$2:$E$51,1)</f>
        <v>75.95</v>
      </c>
      <c r="F16" s="19">
        <f>QUARTILE('State Data'!$F$2:$F$51,1)</f>
        <v>70.649999999999991</v>
      </c>
      <c r="G16" s="19">
        <f>QUARTILE('State Data'!$G$2:$G$51,1)</f>
        <v>72.825000000000003</v>
      </c>
      <c r="H16" s="19">
        <f>QUARTILE('State Data'!$H$2:$H$51,1)</f>
        <v>64.425000000000011</v>
      </c>
      <c r="I16" s="19">
        <f>QUARTILE('State Data'!$I$2:$I$51,1)</f>
        <v>70.650000000000006</v>
      </c>
      <c r="J16" s="19">
        <f>QUARTILE('State Data'!$J$2:$J$51,1)</f>
        <v>71.875</v>
      </c>
      <c r="K16" s="19">
        <f>QUARTILE('State Data'!$K$2:$K$51,1)</f>
        <v>77.825000000000003</v>
      </c>
      <c r="L16" s="19">
        <f>QUARTILE('State Data'!$L$2:$L$51,1)</f>
        <v>60.4</v>
      </c>
      <c r="M16" s="19">
        <f>QUARTILE('State Data'!$M$2:$M$51,1)</f>
        <v>68.975000000000009</v>
      </c>
      <c r="N16" s="19">
        <f>QUARTILE('State Data'!$N$2:$N$51,1)</f>
        <v>104.14999999999999</v>
      </c>
      <c r="O16" s="19">
        <f>QUARTILE('State Data'!$O$2:$O$51,1)</f>
        <v>99.2</v>
      </c>
      <c r="P16" s="19">
        <f>QUARTILE('State Data'!$P$2:$P$51,1)</f>
        <v>92.625</v>
      </c>
      <c r="Q16" s="19">
        <f>QUARTILE('State Data'!$Q$2:$Q$51,1)</f>
        <v>109.2</v>
      </c>
      <c r="R16" s="19">
        <f>QUARTILE('State Data'!$R$2:$R$51,1)</f>
        <v>138.42500000000001</v>
      </c>
      <c r="S16" s="19">
        <f>QUARTILE('State Data'!$S$2:$S$51,1)</f>
        <v>179.8</v>
      </c>
      <c r="T16" s="19">
        <f>QUARTILE('State Data'!$T$2:$T$51,1)</f>
        <v>208.4</v>
      </c>
      <c r="U16" s="19">
        <f>QUARTILE('State Data'!$U$2:$U$51,1)</f>
        <v>229.42500000000001</v>
      </c>
      <c r="V16" s="19">
        <f>QUARTILE('State Data'!$V$2:$V$51,1)</f>
        <v>273.65000000000003</v>
      </c>
    </row>
    <row r="17" spans="2:22" x14ac:dyDescent="0.25">
      <c r="B17" t="s">
        <v>145</v>
      </c>
      <c r="C17" s="19">
        <f>QUARTILE('State Data'!$C$2:$C$51,3)</f>
        <v>74.650000000000006</v>
      </c>
      <c r="D17" s="19">
        <f>QUARTILE('State Data'!$D$2:$D$51,3)</f>
        <v>81</v>
      </c>
      <c r="E17" s="19">
        <f>QUARTILE('State Data'!$E$2:$E$51,3)</f>
        <v>82.125</v>
      </c>
      <c r="F17" s="19">
        <f>QUARTILE('State Data'!$F$2:$F$51,3)</f>
        <v>76.724999999999994</v>
      </c>
      <c r="G17" s="19">
        <f>QUARTILE('State Data'!$G$2:$G$51,3)</f>
        <v>80.375</v>
      </c>
      <c r="H17" s="19">
        <f>QUARTILE('State Data'!$H$2:$H$51,3)</f>
        <v>72.275000000000006</v>
      </c>
      <c r="I17" s="19">
        <f>QUARTILE('State Data'!$I$2:$I$51,3)</f>
        <v>77.474999999999994</v>
      </c>
      <c r="J17" s="19">
        <f>QUARTILE('State Data'!$J$2:$J$51,3)</f>
        <v>79.5</v>
      </c>
      <c r="K17" s="19">
        <f>QUARTILE('State Data'!$K$2:$K$51,3)</f>
        <v>86.474999999999994</v>
      </c>
      <c r="L17" s="19">
        <f>QUARTILE('State Data'!$L$2:$L$51,3)</f>
        <v>68.775000000000006</v>
      </c>
      <c r="M17" s="19">
        <f>QUARTILE('State Data'!$M$2:$M$51,3)</f>
        <v>79</v>
      </c>
      <c r="N17" s="19">
        <f>QUARTILE('State Data'!$N$2:$N$51,3)</f>
        <v>112.875</v>
      </c>
      <c r="O17" s="19">
        <f>QUARTILE('State Data'!$O$2:$O$51,3)</f>
        <v>108.825</v>
      </c>
      <c r="P17" s="19">
        <f>QUARTILE('State Data'!$P$2:$P$51,3)</f>
        <v>98.375</v>
      </c>
      <c r="Q17" s="19">
        <f>QUARTILE('State Data'!$Q$2:$Q$51,3)</f>
        <v>117.97499999999999</v>
      </c>
      <c r="R17" s="19">
        <f>QUARTILE('State Data'!$R$2:$R$51,3)</f>
        <v>146.07499999999999</v>
      </c>
      <c r="S17" s="19">
        <f>QUARTILE('State Data'!$S$2:$S$51,3)</f>
        <v>185.67500000000001</v>
      </c>
      <c r="T17" s="19">
        <f>QUARTILE('State Data'!$T$2:$T$51,3)</f>
        <v>216.82499999999999</v>
      </c>
      <c r="U17" s="19">
        <f>QUARTILE('State Data'!$U$2:$U$51,3)</f>
        <v>238.35</v>
      </c>
      <c r="V17" s="19">
        <f>QUARTILE('State Data'!$V$2:$V$51,3)</f>
        <v>281.89999999999998</v>
      </c>
    </row>
    <row r="18" spans="2:22" x14ac:dyDescent="0.25">
      <c r="B18" t="s">
        <v>138</v>
      </c>
      <c r="C18" s="19">
        <f t="shared" ref="C18:V18" si="1">C17-C16</f>
        <v>6.3000000000000114</v>
      </c>
      <c r="D18" s="19">
        <f t="shared" si="1"/>
        <v>6.4000000000000057</v>
      </c>
      <c r="E18" s="19">
        <f t="shared" si="1"/>
        <v>6.1749999999999972</v>
      </c>
      <c r="F18" s="19">
        <f t="shared" si="1"/>
        <v>6.0750000000000028</v>
      </c>
      <c r="G18" s="19">
        <f t="shared" si="1"/>
        <v>7.5499999999999972</v>
      </c>
      <c r="H18" s="19">
        <f t="shared" si="1"/>
        <v>7.8499999999999943</v>
      </c>
      <c r="I18" s="19">
        <f t="shared" si="1"/>
        <v>6.8249999999999886</v>
      </c>
      <c r="J18" s="19">
        <f t="shared" si="1"/>
        <v>7.625</v>
      </c>
      <c r="K18" s="19">
        <f t="shared" si="1"/>
        <v>8.6499999999999915</v>
      </c>
      <c r="L18" s="19">
        <f t="shared" si="1"/>
        <v>8.3750000000000071</v>
      </c>
      <c r="M18" s="19">
        <f t="shared" si="1"/>
        <v>10.024999999999991</v>
      </c>
      <c r="N18" s="19">
        <f t="shared" si="1"/>
        <v>8.7250000000000085</v>
      </c>
      <c r="O18" s="19">
        <f t="shared" si="1"/>
        <v>9.625</v>
      </c>
      <c r="P18" s="19">
        <f t="shared" si="1"/>
        <v>5.75</v>
      </c>
      <c r="Q18" s="19">
        <f t="shared" si="1"/>
        <v>8.7749999999999915</v>
      </c>
      <c r="R18" s="19">
        <f t="shared" si="1"/>
        <v>7.6499999999999773</v>
      </c>
      <c r="S18" s="19">
        <f t="shared" si="1"/>
        <v>5.875</v>
      </c>
      <c r="T18" s="19">
        <f t="shared" si="1"/>
        <v>8.4249999999999829</v>
      </c>
      <c r="U18" s="19">
        <f t="shared" si="1"/>
        <v>8.9249999999999829</v>
      </c>
      <c r="V18" s="19">
        <f t="shared" si="1"/>
        <v>8.2499999999999432</v>
      </c>
    </row>
    <row r="19" spans="2:22" x14ac:dyDescent="0.25">
      <c r="B19" t="s">
        <v>139</v>
      </c>
      <c r="C19" s="19">
        <f>PERCENTILE('State Data'!$C$2:$C$51,0.01)</f>
        <v>65.694000000000003</v>
      </c>
      <c r="D19" s="19">
        <f>PERCENTILE('State Data'!$D$2:$D$51,0.01)</f>
        <v>70.385999999999996</v>
      </c>
      <c r="E19" s="19">
        <f>PERCENTILE('State Data'!$E$2:$E$51,0.01)</f>
        <v>65.741</v>
      </c>
      <c r="F19" s="19">
        <f>PERCENTILE('State Data'!$F$2:$F$51,0.01)</f>
        <v>67.788000000000011</v>
      </c>
      <c r="G19" s="19">
        <f>PERCENTILE('State Data'!$G$2:$G$51,0.01)</f>
        <v>69.697999999999993</v>
      </c>
      <c r="H19" s="19">
        <f>PERCENTILE('State Data'!$H$2:$H$51,0.01)</f>
        <v>60.683999999999997</v>
      </c>
      <c r="I19" s="19">
        <f>PERCENTILE('State Data'!$I$2:$I$51,0.01)</f>
        <v>66.686000000000007</v>
      </c>
      <c r="J19" s="19">
        <f>PERCENTILE('State Data'!$J$2:$J$51,0.01)</f>
        <v>67.832999999999998</v>
      </c>
      <c r="K19" s="19">
        <f>PERCENTILE('State Data'!$K$2:$K$51,0.01)</f>
        <v>72.191999999999993</v>
      </c>
      <c r="L19" s="19">
        <f>PERCENTILE('State Data'!$L$2:$L$51,0.01)</f>
        <v>55.397999999999996</v>
      </c>
      <c r="M19" s="19">
        <f>PERCENTILE('State Data'!$M$2:$M$51,0.01)</f>
        <v>65.19</v>
      </c>
      <c r="N19" s="19">
        <f>PERCENTILE('State Data'!$N$2:$N$51,0.01)</f>
        <v>99.048999999999992</v>
      </c>
      <c r="O19" s="19">
        <f>PERCENTILE('State Data'!$O$2:$O$51,0.01)</f>
        <v>94.349000000000004</v>
      </c>
      <c r="P19" s="19">
        <f>PERCENTILE('State Data'!$P$2:$P$51,0.01)</f>
        <v>88.597999999999999</v>
      </c>
      <c r="Q19" s="19">
        <f>PERCENTILE('State Data'!$Q$2:$Q$51,0.01)</f>
        <v>105.6</v>
      </c>
      <c r="R19" s="19">
        <f>PERCENTILE('State Data'!$R$2:$R$51,0.01)</f>
        <v>133.39000000000001</v>
      </c>
      <c r="S19" s="19">
        <f>PERCENTILE('State Data'!$S$2:$S$51,0.01)</f>
        <v>175.345</v>
      </c>
      <c r="T19" s="19">
        <f>PERCENTILE('State Data'!$T$2:$T$51,0.01)</f>
        <v>203.345</v>
      </c>
      <c r="U19" s="19">
        <f>PERCENTILE('State Data'!$U$2:$U$51,0.01)</f>
        <v>226.49799999999999</v>
      </c>
      <c r="V19" s="19">
        <f>PERCENTILE('State Data'!$V$2:$V$51,0.01)</f>
        <v>267.14300000000003</v>
      </c>
    </row>
    <row r="20" spans="2:22" x14ac:dyDescent="0.25">
      <c r="B20" t="s">
        <v>140</v>
      </c>
      <c r="C20" s="19">
        <f>PERCENTILE('State Data'!$C$2:$C$51,0.05)</f>
        <v>66.2</v>
      </c>
      <c r="D20" s="19">
        <f>PERCENTILE('State Data'!$D$2:$D$51,0.05)</f>
        <v>71.635000000000005</v>
      </c>
      <c r="E20" s="19">
        <f>PERCENTILE('State Data'!$E$2:$E$51,0.05)</f>
        <v>69.430000000000007</v>
      </c>
      <c r="F20" s="19">
        <f>PERCENTILE('State Data'!$F$2:$F$51,0.05)</f>
        <v>69.035000000000011</v>
      </c>
      <c r="G20" s="19">
        <f>PERCENTILE('State Data'!$G$2:$G$51,0.05)</f>
        <v>70.25</v>
      </c>
      <c r="H20" s="19">
        <f>PERCENTILE('State Data'!$H$2:$H$51,0.05)</f>
        <v>62.335000000000001</v>
      </c>
      <c r="I20" s="19">
        <f>PERCENTILE('State Data'!$I$2:$I$51,0.05)</f>
        <v>67.680000000000007</v>
      </c>
      <c r="J20" s="19">
        <f>PERCENTILE('State Data'!$J$2:$J$51,0.05)</f>
        <v>68.790000000000006</v>
      </c>
      <c r="K20" s="19">
        <f>PERCENTILE('State Data'!$K$2:$K$51,0.05)</f>
        <v>74.48</v>
      </c>
      <c r="L20" s="19">
        <f>PERCENTILE('State Data'!$L$2:$L$51,0.05)</f>
        <v>57.145000000000003</v>
      </c>
      <c r="M20" s="19">
        <f>PERCENTILE('State Data'!$M$2:$M$51,0.05)</f>
        <v>65.945000000000007</v>
      </c>
      <c r="N20" s="19">
        <f>PERCENTILE('State Data'!$N$2:$N$51,0.05)</f>
        <v>99.414999999999992</v>
      </c>
      <c r="O20" s="19">
        <f>PERCENTILE('State Data'!$O$2:$O$51,0.05)</f>
        <v>94.635000000000005</v>
      </c>
      <c r="P20" s="19">
        <f>PERCENTILE('State Data'!$P$2:$P$51,0.05)</f>
        <v>89.524999999999991</v>
      </c>
      <c r="Q20" s="19">
        <f>PERCENTILE('State Data'!$Q$2:$Q$51,0.05)</f>
        <v>106.095</v>
      </c>
      <c r="R20" s="19">
        <f>PERCENTILE('State Data'!$R$2:$R$51,0.05)</f>
        <v>135.07000000000002</v>
      </c>
      <c r="S20" s="19">
        <f>PERCENTILE('State Data'!$S$2:$S$51,0.05)</f>
        <v>175.92499999999998</v>
      </c>
      <c r="T20" s="19">
        <f>PERCENTILE('State Data'!$T$2:$T$51,0.05)</f>
        <v>204.39000000000001</v>
      </c>
      <c r="U20" s="19">
        <f>PERCENTILE('State Data'!$U$2:$U$51,0.05)</f>
        <v>226.94499999999999</v>
      </c>
      <c r="V20" s="19">
        <f>PERCENTILE('State Data'!$V$2:$V$51,0.05)</f>
        <v>268.005</v>
      </c>
    </row>
    <row r="21" spans="2:22" x14ac:dyDescent="0.25">
      <c r="B21" t="s">
        <v>141</v>
      </c>
      <c r="C21" s="19">
        <f>PERCENTILE('State Data'!$C$2:$C$51,0.95)</f>
        <v>81.809999999999988</v>
      </c>
      <c r="D21" s="19">
        <f>PERCENTILE('State Data'!$D$2:$D$51,0.95)</f>
        <v>87.449999999999989</v>
      </c>
      <c r="E21" s="19">
        <f>PERCENTILE('State Data'!$E$2:$E$51,0.95)</f>
        <v>90.88</v>
      </c>
      <c r="F21" s="19">
        <f>PERCENTILE('State Data'!$F$2:$F$51,0.95)</f>
        <v>82.339999999999989</v>
      </c>
      <c r="G21" s="19">
        <f>PERCENTILE('State Data'!$G$2:$G$51,0.95)</f>
        <v>85.675000000000011</v>
      </c>
      <c r="H21" s="19">
        <f>PERCENTILE('State Data'!$H$2:$H$51,0.95)</f>
        <v>80.585000000000008</v>
      </c>
      <c r="I21" s="19">
        <f>PERCENTILE('State Data'!$I$2:$I$51,0.95)</f>
        <v>82.224999999999994</v>
      </c>
      <c r="J21" s="19">
        <f>PERCENTILE('State Data'!$J$2:$J$51,0.95)</f>
        <v>87.059999999999974</v>
      </c>
      <c r="K21" s="19">
        <f>PERCENTILE('State Data'!$K$2:$K$51,0.95)</f>
        <v>92.339999999999989</v>
      </c>
      <c r="L21" s="19">
        <f>PERCENTILE('State Data'!$L$2:$L$51,0.95)</f>
        <v>73.41</v>
      </c>
      <c r="M21" s="19">
        <f>PERCENTILE('State Data'!$M$2:$M$51,0.95)</f>
        <v>91.679999999999993</v>
      </c>
      <c r="N21" s="19">
        <f>PERCENTILE('State Data'!$N$2:$N$51,0.95)</f>
        <v>120.16999999999999</v>
      </c>
      <c r="O21" s="19">
        <f>PERCENTILE('State Data'!$O$2:$O$51,0.95)</f>
        <v>115.72</v>
      </c>
      <c r="P21" s="19">
        <f>PERCENTILE('State Data'!$P$2:$P$51,0.95)</f>
        <v>102.155</v>
      </c>
      <c r="Q21" s="19">
        <f>PERCENTILE('State Data'!$Q$2:$Q$51,0.95)</f>
        <v>132.79499999999999</v>
      </c>
      <c r="R21" s="19">
        <f>PERCENTILE('State Data'!$R$2:$R$51,0.95)</f>
        <v>164.095</v>
      </c>
      <c r="S21" s="19">
        <f>PERCENTILE('State Data'!$S$2:$S$51,0.95)</f>
        <v>196.47499999999999</v>
      </c>
      <c r="T21" s="19">
        <f>PERCENTILE('State Data'!$T$2:$T$51,0.95)</f>
        <v>225.95</v>
      </c>
      <c r="U21" s="19">
        <f>PERCENTILE('State Data'!$U$2:$U$51,0.95)</f>
        <v>248.25</v>
      </c>
      <c r="V21" s="19">
        <f>PERCENTILE('State Data'!$V$2:$V$51,0.95)</f>
        <v>292.45499999999998</v>
      </c>
    </row>
    <row r="22" spans="2:22" x14ac:dyDescent="0.25">
      <c r="B22" t="s">
        <v>142</v>
      </c>
      <c r="C22" s="19">
        <f>PERCENTILE('State Data'!$C$2:$C$51,0.99)</f>
        <v>91.114999999999981</v>
      </c>
      <c r="D22" s="19">
        <f>PERCENTILE('State Data'!$D$2:$D$51,0.99)</f>
        <v>98.991</v>
      </c>
      <c r="E22" s="19">
        <f>PERCENTILE('State Data'!$E$2:$E$51,0.99)</f>
        <v>103.99599999999998</v>
      </c>
      <c r="F22" s="19">
        <f>PERCENTILE('State Data'!$F$2:$F$51,0.99)</f>
        <v>104.053</v>
      </c>
      <c r="G22" s="19">
        <f>PERCENTILE('State Data'!$G$2:$G$51,0.99)</f>
        <v>108.108</v>
      </c>
      <c r="H22" s="19">
        <f>PERCENTILE('State Data'!$H$2:$H$51,0.99)</f>
        <v>108.92399999999999</v>
      </c>
      <c r="I22" s="19">
        <f>PERCENTILE('State Data'!$I$2:$I$51,0.99)</f>
        <v>108.77399999999999</v>
      </c>
      <c r="J22" s="19">
        <f>PERCENTILE('State Data'!$J$2:$J$51,0.99)</f>
        <v>108.41899999999998</v>
      </c>
      <c r="K22" s="19">
        <f>PERCENTILE('State Data'!$K$2:$K$51,0.99)</f>
        <v>113.30899999999998</v>
      </c>
      <c r="L22" s="19">
        <f>PERCENTILE('State Data'!$L$2:$L$51,0.99)</f>
        <v>101.60399999999998</v>
      </c>
      <c r="M22" s="19">
        <f>PERCENTILE('State Data'!$M$2:$M$51,0.99)</f>
        <v>97.456999999999994</v>
      </c>
      <c r="N22" s="19">
        <f>PERCENTILE('State Data'!$N$2:$N$51,0.99)</f>
        <v>130.17500000000001</v>
      </c>
      <c r="O22" s="19">
        <f>PERCENTILE('State Data'!$O$2:$O$51,0.99)</f>
        <v>142.17599999999999</v>
      </c>
      <c r="P22" s="19">
        <f>PERCENTILE('State Data'!$P$2:$P$51,0.99)</f>
        <v>124.19199999999998</v>
      </c>
      <c r="Q22" s="19">
        <f>PERCENTILE('State Data'!$Q$2:$Q$51,0.99)</f>
        <v>150.958</v>
      </c>
      <c r="R22" s="19">
        <f>PERCENTILE('State Data'!$R$2:$R$51,0.99)</f>
        <v>168.881</v>
      </c>
      <c r="S22" s="19">
        <f>PERCENTILE('State Data'!$S$2:$S$51,0.99)</f>
        <v>211.25700000000001</v>
      </c>
      <c r="T22" s="19">
        <f>PERCENTILE('State Data'!$T$2:$T$51,0.99)</f>
        <v>246.32599999999996</v>
      </c>
      <c r="U22" s="19">
        <f>PERCENTILE('State Data'!$U$2:$U$51,0.99)</f>
        <v>256.93599999999998</v>
      </c>
      <c r="V22" s="19">
        <f>PERCENTILE('State Data'!$V$2:$V$51,0.99)</f>
        <v>328.32</v>
      </c>
    </row>
    <row r="24" spans="2:22" x14ac:dyDescent="0.25">
      <c r="B24" t="s">
        <v>146</v>
      </c>
    </row>
    <row r="25" spans="2:22" x14ac:dyDescent="0.25">
      <c r="B25" t="s">
        <v>136</v>
      </c>
      <c r="C25" s="20">
        <f>_xlfn.VAR.S('State Data'!$C$2:$C$51)</f>
        <v>33.973179591836733</v>
      </c>
      <c r="D25" s="20">
        <f>_xlfn.VAR.S('State Data'!$D$2:$D$51)</f>
        <v>36.652587755102047</v>
      </c>
      <c r="E25" s="20">
        <f>_xlfn.VAR.S('State Data'!$E$2:$E$51)</f>
        <v>52.046779591836724</v>
      </c>
      <c r="F25" s="20">
        <f>_xlfn.VAR.S('State Data'!$F$2:$F$51)</f>
        <v>49.364179591836731</v>
      </c>
      <c r="G25" s="20">
        <f>_xlfn.VAR.S('State Data'!$G$2:$G$51)</f>
        <v>59.866632653061245</v>
      </c>
      <c r="H25" s="20">
        <f>_xlfn.VAR.S('State Data'!$H$2:$H$51)</f>
        <v>87.356902040813793</v>
      </c>
      <c r="I25" s="20">
        <f>_xlfn.VAR.S('State Data'!$I$2:$I$51)</f>
        <v>64.44439183673299</v>
      </c>
      <c r="J25" s="20">
        <f>_xlfn.VAR.S('State Data'!$J$2:$J$51)</f>
        <v>64.846791836732464</v>
      </c>
      <c r="K25" s="20">
        <f>_xlfn.VAR.S('State Data'!$K$2:$K$51)</f>
        <v>68.210077551020419</v>
      </c>
      <c r="L25" s="20">
        <f>_xlfn.VAR.S('State Data'!$L$2:$L$51)</f>
        <v>80.931432653063482</v>
      </c>
      <c r="M25" s="20">
        <f>_xlfn.VAR.S('State Data'!$M$2:$M$51)</f>
        <v>66.743367346936168</v>
      </c>
      <c r="N25" s="20">
        <f>_xlfn.VAR.S('State Data'!$N$2:$N$51)</f>
        <v>50.293779591836753</v>
      </c>
      <c r="O25" s="20">
        <f>_xlfn.VAR.S('State Data'!$O$2:$O$51)</f>
        <v>95.438840816326575</v>
      </c>
      <c r="P25" s="20">
        <f>_xlfn.VAR.S('State Data'!$P$2:$P$51)</f>
        <v>48.366938775510192</v>
      </c>
      <c r="Q25" s="20">
        <f>_xlfn.VAR.S('State Data'!$Q$2:$Q$51)</f>
        <v>95.457914285714295</v>
      </c>
      <c r="R25" s="20">
        <f>_xlfn.VAR.S('State Data'!$R$2:$R$51)</f>
        <v>69.569240816326527</v>
      </c>
      <c r="S25" s="20">
        <f>_xlfn.VAR.S('State Data'!$S$2:$S$51)</f>
        <v>57.642779591836742</v>
      </c>
      <c r="T25" s="20">
        <f>_xlfn.VAR.S('State Data'!$T$2:$T$51)</f>
        <v>79.609897959183684</v>
      </c>
      <c r="U25" s="20">
        <f>_xlfn.VAR.S('State Data'!$U$2:$U$51)</f>
        <v>54.409228571428557</v>
      </c>
      <c r="V25" s="20">
        <f>_xlfn.VAR.S('State Data'!$V$2:$V$51)</f>
        <v>141.56322040816332</v>
      </c>
    </row>
    <row r="26" spans="2:22" x14ac:dyDescent="0.25">
      <c r="B26" t="s">
        <v>147</v>
      </c>
      <c r="C26" s="19">
        <f>SKEW('State Data'!$C$2:$C$51)</f>
        <v>1.7017631301163307</v>
      </c>
      <c r="D26" s="19">
        <f>SKEW('State Data'!$D$2:$D$51)</f>
        <v>1.5351816230311215</v>
      </c>
      <c r="E26" s="19">
        <f>SKEW('State Data'!$E$2:$E$51)</f>
        <v>1.6166999422479482</v>
      </c>
      <c r="F26" s="19">
        <f>SKEW('State Data'!$F$2:$F$51)</f>
        <v>3.0186264151106434</v>
      </c>
      <c r="G26" s="19">
        <f>SKEW('State Data'!$G$2:$G$51)</f>
        <v>2.4937386483264476</v>
      </c>
      <c r="H26" s="19">
        <f>SKEW('State Data'!$H$2:$H$51)</f>
        <v>2.9778216562093984</v>
      </c>
      <c r="I26" s="19">
        <f>SKEW('State Data'!$I$2:$I$51)</f>
        <v>2.9974516595135157</v>
      </c>
      <c r="J26" s="19">
        <f>SKEW('State Data'!$J$2:$J$51)</f>
        <v>2.5266614406888528</v>
      </c>
      <c r="K26" s="19">
        <f>SKEW('State Data'!$K$2:$K$51)</f>
        <v>2.0418785938181907</v>
      </c>
      <c r="L26" s="19">
        <f>SKEW('State Data'!$L$2:$L$51)</f>
        <v>2.860344277135872</v>
      </c>
      <c r="M26" s="19">
        <f>SKEW('State Data'!$M$2:$M$51)</f>
        <v>1.1381513083605987</v>
      </c>
      <c r="N26" s="19">
        <f>SKEW('State Data'!$N$2:$N$51)</f>
        <v>0.97193301041530322</v>
      </c>
      <c r="O26" s="19">
        <f>SKEW('State Data'!$O$2:$O$51)</f>
        <v>2.297185223362967</v>
      </c>
      <c r="P26" s="19">
        <f>SKEW('State Data'!$P$2:$P$51)</f>
        <v>2.7883651861534262</v>
      </c>
      <c r="Q26" s="19">
        <f>SKEW('State Data'!$Q$2:$Q$51)</f>
        <v>2.0935194823536065</v>
      </c>
      <c r="R26" s="19">
        <f>SKEW('State Data'!$R$2:$R$51)</f>
        <v>1.6566656549059695</v>
      </c>
      <c r="S26" s="19">
        <f>SKEW('State Data'!$S$2:$S$51)</f>
        <v>2.0407095331890202</v>
      </c>
      <c r="T26" s="19">
        <f>SKEW('State Data'!$T$2:$T$51)</f>
        <v>2.2316442853164657</v>
      </c>
      <c r="U26" s="19">
        <f>SKEW('State Data'!$U$2:$U$51)</f>
        <v>1.1175872307311114</v>
      </c>
      <c r="V26" s="19">
        <f>SKEW('State Data'!$V$2:$V$51)</f>
        <v>3.274861436690824</v>
      </c>
    </row>
    <row r="27" spans="2:22" x14ac:dyDescent="0.25">
      <c r="B27" t="s">
        <v>148</v>
      </c>
      <c r="C27" s="19">
        <f>KURT('State Data'!$C$2:$C$51)</f>
        <v>3.6226381864867747</v>
      </c>
      <c r="D27" s="19">
        <f>KURT('State Data'!$D$2:$D$51)</f>
        <v>3.6855364965221638</v>
      </c>
      <c r="E27" s="19">
        <f>KURT('State Data'!$E$2:$E$51)</f>
        <v>5.6089643872842903</v>
      </c>
      <c r="F27" s="19">
        <f>KURT('State Data'!$F$2:$F$51)</f>
        <v>10.979274494365614</v>
      </c>
      <c r="G27" s="19">
        <f>KURT('State Data'!$G$2:$G$51)</f>
        <v>8.0540251011714492</v>
      </c>
      <c r="H27" s="19">
        <f>KURT('State Data'!$H$2:$H$51)</f>
        <v>10.794618398286666</v>
      </c>
      <c r="I27" s="19">
        <f>KURT('State Data'!$I$2:$I$51)</f>
        <v>11.638968861607554</v>
      </c>
      <c r="J27" s="19">
        <f>KURT('State Data'!$J$2:$J$51)</f>
        <v>8.6216100595223679</v>
      </c>
      <c r="K27" s="19">
        <f>KURT('State Data'!$K$2:$K$51)</f>
        <v>6.1165651337637215</v>
      </c>
      <c r="L27" s="19">
        <f>KURT('State Data'!$L$2:$L$51)</f>
        <v>10.753817043009681</v>
      </c>
      <c r="M27" s="19">
        <f>KURT('State Data'!$M$2:$M$51)</f>
        <v>0.92145125407846873</v>
      </c>
      <c r="N27" s="19">
        <f>KURT('State Data'!$N$2:$N$51)</f>
        <v>1.6315010221754598</v>
      </c>
      <c r="O27" s="19">
        <f>KURT('State Data'!$O$2:$O$51)</f>
        <v>7.5387429794188812</v>
      </c>
      <c r="P27" s="19">
        <f>KURT('State Data'!$P$2:$P$51)</f>
        <v>10.712521676702233</v>
      </c>
      <c r="Q27" s="19">
        <f>KURT('State Data'!$Q$2:$Q$51)</f>
        <v>5.4591297139791983</v>
      </c>
      <c r="R27" s="19">
        <f>KURT('State Data'!$R$2:$R$51)</f>
        <v>2.7646948131232536</v>
      </c>
      <c r="S27" s="19">
        <f>KURT('State Data'!$S$2:$S$51)</f>
        <v>5.2096069110604315</v>
      </c>
      <c r="T27" s="19">
        <f>KURT('State Data'!$T$2:$T$51)</f>
        <v>7.3264851489081142</v>
      </c>
      <c r="U27" s="19">
        <f>KURT('State Data'!$U$2:$U$51)</f>
        <v>1.2855749297043442</v>
      </c>
      <c r="V27" s="19">
        <f>KURT('State Data'!$V$2:$V$51)</f>
        <v>13.90826679006663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V21"/>
  <sheetViews>
    <sheetView workbookViewId="0"/>
  </sheetViews>
  <sheetFormatPr defaultRowHeight="15" x14ac:dyDescent="0.25"/>
  <cols>
    <col min="1" max="1" width="22" style="1" customWidth="1"/>
    <col min="2" max="13" width="8.42578125" style="1" bestFit="1" customWidth="1"/>
    <col min="14" max="16" width="8.85546875" style="2" customWidth="1"/>
    <col min="17" max="21" width="9.28515625" style="1" bestFit="1" customWidth="1"/>
    <col min="22" max="254" width="9.140625" style="1"/>
    <col min="255" max="255" width="22" style="1" customWidth="1"/>
    <col min="256" max="256" width="10.140625" style="1" customWidth="1"/>
    <col min="257" max="257" width="8.28515625" style="1" customWidth="1"/>
    <col min="258" max="269" width="7.28515625" style="1" bestFit="1" customWidth="1"/>
    <col min="270" max="272" width="8.85546875" style="1" customWidth="1"/>
    <col min="273" max="510" width="9.140625" style="1"/>
    <col min="511" max="511" width="22" style="1" customWidth="1"/>
    <col min="512" max="512" width="10.140625" style="1" customWidth="1"/>
    <col min="513" max="513" width="8.28515625" style="1" customWidth="1"/>
    <col min="514" max="525" width="7.28515625" style="1" bestFit="1" customWidth="1"/>
    <col min="526" max="528" width="8.85546875" style="1" customWidth="1"/>
    <col min="529" max="766" width="9.140625" style="1"/>
    <col min="767" max="767" width="22" style="1" customWidth="1"/>
    <col min="768" max="768" width="10.140625" style="1" customWidth="1"/>
    <col min="769" max="769" width="8.28515625" style="1" customWidth="1"/>
    <col min="770" max="781" width="7.28515625" style="1" bestFit="1" customWidth="1"/>
    <col min="782" max="784" width="8.85546875" style="1" customWidth="1"/>
    <col min="785" max="1022" width="9.140625" style="1"/>
    <col min="1023" max="1023" width="22" style="1" customWidth="1"/>
    <col min="1024" max="1024" width="10.140625" style="1" customWidth="1"/>
    <col min="1025" max="1025" width="8.28515625" style="1" customWidth="1"/>
    <col min="1026" max="1037" width="7.28515625" style="1" bestFit="1" customWidth="1"/>
    <col min="1038" max="1040" width="8.85546875" style="1" customWidth="1"/>
    <col min="1041" max="1278" width="9.140625" style="1"/>
    <col min="1279" max="1279" width="22" style="1" customWidth="1"/>
    <col min="1280" max="1280" width="10.140625" style="1" customWidth="1"/>
    <col min="1281" max="1281" width="8.28515625" style="1" customWidth="1"/>
    <col min="1282" max="1293" width="7.28515625" style="1" bestFit="1" customWidth="1"/>
    <col min="1294" max="1296" width="8.85546875" style="1" customWidth="1"/>
    <col min="1297" max="1534" width="9.140625" style="1"/>
    <col min="1535" max="1535" width="22" style="1" customWidth="1"/>
    <col min="1536" max="1536" width="10.140625" style="1" customWidth="1"/>
    <col min="1537" max="1537" width="8.28515625" style="1" customWidth="1"/>
    <col min="1538" max="1549" width="7.28515625" style="1" bestFit="1" customWidth="1"/>
    <col min="1550" max="1552" width="8.85546875" style="1" customWidth="1"/>
    <col min="1553" max="1790" width="9.140625" style="1"/>
    <col min="1791" max="1791" width="22" style="1" customWidth="1"/>
    <col min="1792" max="1792" width="10.140625" style="1" customWidth="1"/>
    <col min="1793" max="1793" width="8.28515625" style="1" customWidth="1"/>
    <col min="1794" max="1805" width="7.28515625" style="1" bestFit="1" customWidth="1"/>
    <col min="1806" max="1808" width="8.85546875" style="1" customWidth="1"/>
    <col min="1809" max="2046" width="9.140625" style="1"/>
    <col min="2047" max="2047" width="22" style="1" customWidth="1"/>
    <col min="2048" max="2048" width="10.140625" style="1" customWidth="1"/>
    <col min="2049" max="2049" width="8.28515625" style="1" customWidth="1"/>
    <col min="2050" max="2061" width="7.28515625" style="1" bestFit="1" customWidth="1"/>
    <col min="2062" max="2064" width="8.85546875" style="1" customWidth="1"/>
    <col min="2065" max="2302" width="9.140625" style="1"/>
    <col min="2303" max="2303" width="22" style="1" customWidth="1"/>
    <col min="2304" max="2304" width="10.140625" style="1" customWidth="1"/>
    <col min="2305" max="2305" width="8.28515625" style="1" customWidth="1"/>
    <col min="2306" max="2317" width="7.28515625" style="1" bestFit="1" customWidth="1"/>
    <col min="2318" max="2320" width="8.85546875" style="1" customWidth="1"/>
    <col min="2321" max="2558" width="9.140625" style="1"/>
    <col min="2559" max="2559" width="22" style="1" customWidth="1"/>
    <col min="2560" max="2560" width="10.140625" style="1" customWidth="1"/>
    <col min="2561" max="2561" width="8.28515625" style="1" customWidth="1"/>
    <col min="2562" max="2573" width="7.28515625" style="1" bestFit="1" customWidth="1"/>
    <col min="2574" max="2576" width="8.85546875" style="1" customWidth="1"/>
    <col min="2577" max="2814" width="9.140625" style="1"/>
    <col min="2815" max="2815" width="22" style="1" customWidth="1"/>
    <col min="2816" max="2816" width="10.140625" style="1" customWidth="1"/>
    <col min="2817" max="2817" width="8.28515625" style="1" customWidth="1"/>
    <col min="2818" max="2829" width="7.28515625" style="1" bestFit="1" customWidth="1"/>
    <col min="2830" max="2832" width="8.85546875" style="1" customWidth="1"/>
    <col min="2833" max="3070" width="9.140625" style="1"/>
    <col min="3071" max="3071" width="22" style="1" customWidth="1"/>
    <col min="3072" max="3072" width="10.140625" style="1" customWidth="1"/>
    <col min="3073" max="3073" width="8.28515625" style="1" customWidth="1"/>
    <col min="3074" max="3085" width="7.28515625" style="1" bestFit="1" customWidth="1"/>
    <col min="3086" max="3088" width="8.85546875" style="1" customWidth="1"/>
    <col min="3089" max="3326" width="9.140625" style="1"/>
    <col min="3327" max="3327" width="22" style="1" customWidth="1"/>
    <col min="3328" max="3328" width="10.140625" style="1" customWidth="1"/>
    <col min="3329" max="3329" width="8.28515625" style="1" customWidth="1"/>
    <col min="3330" max="3341" width="7.28515625" style="1" bestFit="1" customWidth="1"/>
    <col min="3342" max="3344" width="8.85546875" style="1" customWidth="1"/>
    <col min="3345" max="3582" width="9.140625" style="1"/>
    <col min="3583" max="3583" width="22" style="1" customWidth="1"/>
    <col min="3584" max="3584" width="10.140625" style="1" customWidth="1"/>
    <col min="3585" max="3585" width="8.28515625" style="1" customWidth="1"/>
    <col min="3586" max="3597" width="7.28515625" style="1" bestFit="1" customWidth="1"/>
    <col min="3598" max="3600" width="8.85546875" style="1" customWidth="1"/>
    <col min="3601" max="3838" width="9.140625" style="1"/>
    <col min="3839" max="3839" width="22" style="1" customWidth="1"/>
    <col min="3840" max="3840" width="10.140625" style="1" customWidth="1"/>
    <col min="3841" max="3841" width="8.28515625" style="1" customWidth="1"/>
    <col min="3842" max="3853" width="7.28515625" style="1" bestFit="1" customWidth="1"/>
    <col min="3854" max="3856" width="8.85546875" style="1" customWidth="1"/>
    <col min="3857" max="4094" width="9.140625" style="1"/>
    <col min="4095" max="4095" width="22" style="1" customWidth="1"/>
    <col min="4096" max="4096" width="10.140625" style="1" customWidth="1"/>
    <col min="4097" max="4097" width="8.28515625" style="1" customWidth="1"/>
    <col min="4098" max="4109" width="7.28515625" style="1" bestFit="1" customWidth="1"/>
    <col min="4110" max="4112" width="8.85546875" style="1" customWidth="1"/>
    <col min="4113" max="4350" width="9.140625" style="1"/>
    <col min="4351" max="4351" width="22" style="1" customWidth="1"/>
    <col min="4352" max="4352" width="10.140625" style="1" customWidth="1"/>
    <col min="4353" max="4353" width="8.28515625" style="1" customWidth="1"/>
    <col min="4354" max="4365" width="7.28515625" style="1" bestFit="1" customWidth="1"/>
    <col min="4366" max="4368" width="8.85546875" style="1" customWidth="1"/>
    <col min="4369" max="4606" width="9.140625" style="1"/>
    <col min="4607" max="4607" width="22" style="1" customWidth="1"/>
    <col min="4608" max="4608" width="10.140625" style="1" customWidth="1"/>
    <col min="4609" max="4609" width="8.28515625" style="1" customWidth="1"/>
    <col min="4610" max="4621" width="7.28515625" style="1" bestFit="1" customWidth="1"/>
    <col min="4622" max="4624" width="8.85546875" style="1" customWidth="1"/>
    <col min="4625" max="4862" width="9.140625" style="1"/>
    <col min="4863" max="4863" width="22" style="1" customWidth="1"/>
    <col min="4864" max="4864" width="10.140625" style="1" customWidth="1"/>
    <col min="4865" max="4865" width="8.28515625" style="1" customWidth="1"/>
    <col min="4866" max="4877" width="7.28515625" style="1" bestFit="1" customWidth="1"/>
    <col min="4878" max="4880" width="8.85546875" style="1" customWidth="1"/>
    <col min="4881" max="5118" width="9.140625" style="1"/>
    <col min="5119" max="5119" width="22" style="1" customWidth="1"/>
    <col min="5120" max="5120" width="10.140625" style="1" customWidth="1"/>
    <col min="5121" max="5121" width="8.28515625" style="1" customWidth="1"/>
    <col min="5122" max="5133" width="7.28515625" style="1" bestFit="1" customWidth="1"/>
    <col min="5134" max="5136" width="8.85546875" style="1" customWidth="1"/>
    <col min="5137" max="5374" width="9.140625" style="1"/>
    <col min="5375" max="5375" width="22" style="1" customWidth="1"/>
    <col min="5376" max="5376" width="10.140625" style="1" customWidth="1"/>
    <col min="5377" max="5377" width="8.28515625" style="1" customWidth="1"/>
    <col min="5378" max="5389" width="7.28515625" style="1" bestFit="1" customWidth="1"/>
    <col min="5390" max="5392" width="8.85546875" style="1" customWidth="1"/>
    <col min="5393" max="5630" width="9.140625" style="1"/>
    <col min="5631" max="5631" width="22" style="1" customWidth="1"/>
    <col min="5632" max="5632" width="10.140625" style="1" customWidth="1"/>
    <col min="5633" max="5633" width="8.28515625" style="1" customWidth="1"/>
    <col min="5634" max="5645" width="7.28515625" style="1" bestFit="1" customWidth="1"/>
    <col min="5646" max="5648" width="8.85546875" style="1" customWidth="1"/>
    <col min="5649" max="5886" width="9.140625" style="1"/>
    <col min="5887" max="5887" width="22" style="1" customWidth="1"/>
    <col min="5888" max="5888" width="10.140625" style="1" customWidth="1"/>
    <col min="5889" max="5889" width="8.28515625" style="1" customWidth="1"/>
    <col min="5890" max="5901" width="7.28515625" style="1" bestFit="1" customWidth="1"/>
    <col min="5902" max="5904" width="8.85546875" style="1" customWidth="1"/>
    <col min="5905" max="6142" width="9.140625" style="1"/>
    <col min="6143" max="6143" width="22" style="1" customWidth="1"/>
    <col min="6144" max="6144" width="10.140625" style="1" customWidth="1"/>
    <col min="6145" max="6145" width="8.28515625" style="1" customWidth="1"/>
    <col min="6146" max="6157" width="7.28515625" style="1" bestFit="1" customWidth="1"/>
    <col min="6158" max="6160" width="8.85546875" style="1" customWidth="1"/>
    <col min="6161" max="6398" width="9.140625" style="1"/>
    <col min="6399" max="6399" width="22" style="1" customWidth="1"/>
    <col min="6400" max="6400" width="10.140625" style="1" customWidth="1"/>
    <col min="6401" max="6401" width="8.28515625" style="1" customWidth="1"/>
    <col min="6402" max="6413" width="7.28515625" style="1" bestFit="1" customWidth="1"/>
    <col min="6414" max="6416" width="8.85546875" style="1" customWidth="1"/>
    <col min="6417" max="6654" width="9.140625" style="1"/>
    <col min="6655" max="6655" width="22" style="1" customWidth="1"/>
    <col min="6656" max="6656" width="10.140625" style="1" customWidth="1"/>
    <col min="6657" max="6657" width="8.28515625" style="1" customWidth="1"/>
    <col min="6658" max="6669" width="7.28515625" style="1" bestFit="1" customWidth="1"/>
    <col min="6670" max="6672" width="8.85546875" style="1" customWidth="1"/>
    <col min="6673" max="6910" width="9.140625" style="1"/>
    <col min="6911" max="6911" width="22" style="1" customWidth="1"/>
    <col min="6912" max="6912" width="10.140625" style="1" customWidth="1"/>
    <col min="6913" max="6913" width="8.28515625" style="1" customWidth="1"/>
    <col min="6914" max="6925" width="7.28515625" style="1" bestFit="1" customWidth="1"/>
    <col min="6926" max="6928" width="8.85546875" style="1" customWidth="1"/>
    <col min="6929" max="7166" width="9.140625" style="1"/>
    <col min="7167" max="7167" width="22" style="1" customWidth="1"/>
    <col min="7168" max="7168" width="10.140625" style="1" customWidth="1"/>
    <col min="7169" max="7169" width="8.28515625" style="1" customWidth="1"/>
    <col min="7170" max="7181" width="7.28515625" style="1" bestFit="1" customWidth="1"/>
    <col min="7182" max="7184" width="8.85546875" style="1" customWidth="1"/>
    <col min="7185" max="7422" width="9.140625" style="1"/>
    <col min="7423" max="7423" width="22" style="1" customWidth="1"/>
    <col min="7424" max="7424" width="10.140625" style="1" customWidth="1"/>
    <col min="7425" max="7425" width="8.28515625" style="1" customWidth="1"/>
    <col min="7426" max="7437" width="7.28515625" style="1" bestFit="1" customWidth="1"/>
    <col min="7438" max="7440" width="8.85546875" style="1" customWidth="1"/>
    <col min="7441" max="7678" width="9.140625" style="1"/>
    <col min="7679" max="7679" width="22" style="1" customWidth="1"/>
    <col min="7680" max="7680" width="10.140625" style="1" customWidth="1"/>
    <col min="7681" max="7681" width="8.28515625" style="1" customWidth="1"/>
    <col min="7682" max="7693" width="7.28515625" style="1" bestFit="1" customWidth="1"/>
    <col min="7694" max="7696" width="8.85546875" style="1" customWidth="1"/>
    <col min="7697" max="7934" width="9.140625" style="1"/>
    <col min="7935" max="7935" width="22" style="1" customWidth="1"/>
    <col min="7936" max="7936" width="10.140625" style="1" customWidth="1"/>
    <col min="7937" max="7937" width="8.28515625" style="1" customWidth="1"/>
    <col min="7938" max="7949" width="7.28515625" style="1" bestFit="1" customWidth="1"/>
    <col min="7950" max="7952" width="8.85546875" style="1" customWidth="1"/>
    <col min="7953" max="8190" width="9.140625" style="1"/>
    <col min="8191" max="8191" width="22" style="1" customWidth="1"/>
    <col min="8192" max="8192" width="10.140625" style="1" customWidth="1"/>
    <col min="8193" max="8193" width="8.28515625" style="1" customWidth="1"/>
    <col min="8194" max="8205" width="7.28515625" style="1" bestFit="1" customWidth="1"/>
    <col min="8206" max="8208" width="8.85546875" style="1" customWidth="1"/>
    <col min="8209" max="8446" width="9.140625" style="1"/>
    <col min="8447" max="8447" width="22" style="1" customWidth="1"/>
    <col min="8448" max="8448" width="10.140625" style="1" customWidth="1"/>
    <col min="8449" max="8449" width="8.28515625" style="1" customWidth="1"/>
    <col min="8450" max="8461" width="7.28515625" style="1" bestFit="1" customWidth="1"/>
    <col min="8462" max="8464" width="8.85546875" style="1" customWidth="1"/>
    <col min="8465" max="8702" width="9.140625" style="1"/>
    <col min="8703" max="8703" width="22" style="1" customWidth="1"/>
    <col min="8704" max="8704" width="10.140625" style="1" customWidth="1"/>
    <col min="8705" max="8705" width="8.28515625" style="1" customWidth="1"/>
    <col min="8706" max="8717" width="7.28515625" style="1" bestFit="1" customWidth="1"/>
    <col min="8718" max="8720" width="8.85546875" style="1" customWidth="1"/>
    <col min="8721" max="8958" width="9.140625" style="1"/>
    <col min="8959" max="8959" width="22" style="1" customWidth="1"/>
    <col min="8960" max="8960" width="10.140625" style="1" customWidth="1"/>
    <col min="8961" max="8961" width="8.28515625" style="1" customWidth="1"/>
    <col min="8962" max="8973" width="7.28515625" style="1" bestFit="1" customWidth="1"/>
    <col min="8974" max="8976" width="8.85546875" style="1" customWidth="1"/>
    <col min="8977" max="9214" width="9.140625" style="1"/>
    <col min="9215" max="9215" width="22" style="1" customWidth="1"/>
    <col min="9216" max="9216" width="10.140625" style="1" customWidth="1"/>
    <col min="9217" max="9217" width="8.28515625" style="1" customWidth="1"/>
    <col min="9218" max="9229" width="7.28515625" style="1" bestFit="1" customWidth="1"/>
    <col min="9230" max="9232" width="8.85546875" style="1" customWidth="1"/>
    <col min="9233" max="9470" width="9.140625" style="1"/>
    <col min="9471" max="9471" width="22" style="1" customWidth="1"/>
    <col min="9472" max="9472" width="10.140625" style="1" customWidth="1"/>
    <col min="9473" max="9473" width="8.28515625" style="1" customWidth="1"/>
    <col min="9474" max="9485" width="7.28515625" style="1" bestFit="1" customWidth="1"/>
    <col min="9486" max="9488" width="8.85546875" style="1" customWidth="1"/>
    <col min="9489" max="9726" width="9.140625" style="1"/>
    <col min="9727" max="9727" width="22" style="1" customWidth="1"/>
    <col min="9728" max="9728" width="10.140625" style="1" customWidth="1"/>
    <col min="9729" max="9729" width="8.28515625" style="1" customWidth="1"/>
    <col min="9730" max="9741" width="7.28515625" style="1" bestFit="1" customWidth="1"/>
    <col min="9742" max="9744" width="8.85546875" style="1" customWidth="1"/>
    <col min="9745" max="9982" width="9.140625" style="1"/>
    <col min="9983" max="9983" width="22" style="1" customWidth="1"/>
    <col min="9984" max="9984" width="10.140625" style="1" customWidth="1"/>
    <col min="9985" max="9985" width="8.28515625" style="1" customWidth="1"/>
    <col min="9986" max="9997" width="7.28515625" style="1" bestFit="1" customWidth="1"/>
    <col min="9998" max="10000" width="8.85546875" style="1" customWidth="1"/>
    <col min="10001" max="10238" width="9.140625" style="1"/>
    <col min="10239" max="10239" width="22" style="1" customWidth="1"/>
    <col min="10240" max="10240" width="10.140625" style="1" customWidth="1"/>
    <col min="10241" max="10241" width="8.28515625" style="1" customWidth="1"/>
    <col min="10242" max="10253" width="7.28515625" style="1" bestFit="1" customWidth="1"/>
    <col min="10254" max="10256" width="8.85546875" style="1" customWidth="1"/>
    <col min="10257" max="10494" width="9.140625" style="1"/>
    <col min="10495" max="10495" width="22" style="1" customWidth="1"/>
    <col min="10496" max="10496" width="10.140625" style="1" customWidth="1"/>
    <col min="10497" max="10497" width="8.28515625" style="1" customWidth="1"/>
    <col min="10498" max="10509" width="7.28515625" style="1" bestFit="1" customWidth="1"/>
    <col min="10510" max="10512" width="8.85546875" style="1" customWidth="1"/>
    <col min="10513" max="10750" width="9.140625" style="1"/>
    <col min="10751" max="10751" width="22" style="1" customWidth="1"/>
    <col min="10752" max="10752" width="10.140625" style="1" customWidth="1"/>
    <col min="10753" max="10753" width="8.28515625" style="1" customWidth="1"/>
    <col min="10754" max="10765" width="7.28515625" style="1" bestFit="1" customWidth="1"/>
    <col min="10766" max="10768" width="8.85546875" style="1" customWidth="1"/>
    <col min="10769" max="11006" width="9.140625" style="1"/>
    <col min="11007" max="11007" width="22" style="1" customWidth="1"/>
    <col min="11008" max="11008" width="10.140625" style="1" customWidth="1"/>
    <col min="11009" max="11009" width="8.28515625" style="1" customWidth="1"/>
    <col min="11010" max="11021" width="7.28515625" style="1" bestFit="1" customWidth="1"/>
    <col min="11022" max="11024" width="8.85546875" style="1" customWidth="1"/>
    <col min="11025" max="11262" width="9.140625" style="1"/>
    <col min="11263" max="11263" width="22" style="1" customWidth="1"/>
    <col min="11264" max="11264" width="10.140625" style="1" customWidth="1"/>
    <col min="11265" max="11265" width="8.28515625" style="1" customWidth="1"/>
    <col min="11266" max="11277" width="7.28515625" style="1" bestFit="1" customWidth="1"/>
    <col min="11278" max="11280" width="8.85546875" style="1" customWidth="1"/>
    <col min="11281" max="11518" width="9.140625" style="1"/>
    <col min="11519" max="11519" width="22" style="1" customWidth="1"/>
    <col min="11520" max="11520" width="10.140625" style="1" customWidth="1"/>
    <col min="11521" max="11521" width="8.28515625" style="1" customWidth="1"/>
    <col min="11522" max="11533" width="7.28515625" style="1" bestFit="1" customWidth="1"/>
    <col min="11534" max="11536" width="8.85546875" style="1" customWidth="1"/>
    <col min="11537" max="11774" width="9.140625" style="1"/>
    <col min="11775" max="11775" width="22" style="1" customWidth="1"/>
    <col min="11776" max="11776" width="10.140625" style="1" customWidth="1"/>
    <col min="11777" max="11777" width="8.28515625" style="1" customWidth="1"/>
    <col min="11778" max="11789" width="7.28515625" style="1" bestFit="1" customWidth="1"/>
    <col min="11790" max="11792" width="8.85546875" style="1" customWidth="1"/>
    <col min="11793" max="12030" width="9.140625" style="1"/>
    <col min="12031" max="12031" width="22" style="1" customWidth="1"/>
    <col min="12032" max="12032" width="10.140625" style="1" customWidth="1"/>
    <col min="12033" max="12033" width="8.28515625" style="1" customWidth="1"/>
    <col min="12034" max="12045" width="7.28515625" style="1" bestFit="1" customWidth="1"/>
    <col min="12046" max="12048" width="8.85546875" style="1" customWidth="1"/>
    <col min="12049" max="12286" width="9.140625" style="1"/>
    <col min="12287" max="12287" width="22" style="1" customWidth="1"/>
    <col min="12288" max="12288" width="10.140625" style="1" customWidth="1"/>
    <col min="12289" max="12289" width="8.28515625" style="1" customWidth="1"/>
    <col min="12290" max="12301" width="7.28515625" style="1" bestFit="1" customWidth="1"/>
    <col min="12302" max="12304" width="8.85546875" style="1" customWidth="1"/>
    <col min="12305" max="12542" width="9.140625" style="1"/>
    <col min="12543" max="12543" width="22" style="1" customWidth="1"/>
    <col min="12544" max="12544" width="10.140625" style="1" customWidth="1"/>
    <col min="12545" max="12545" width="8.28515625" style="1" customWidth="1"/>
    <col min="12546" max="12557" width="7.28515625" style="1" bestFit="1" customWidth="1"/>
    <col min="12558" max="12560" width="8.85546875" style="1" customWidth="1"/>
    <col min="12561" max="12798" width="9.140625" style="1"/>
    <col min="12799" max="12799" width="22" style="1" customWidth="1"/>
    <col min="12800" max="12800" width="10.140625" style="1" customWidth="1"/>
    <col min="12801" max="12801" width="8.28515625" style="1" customWidth="1"/>
    <col min="12802" max="12813" width="7.28515625" style="1" bestFit="1" customWidth="1"/>
    <col min="12814" max="12816" width="8.85546875" style="1" customWidth="1"/>
    <col min="12817" max="13054" width="9.140625" style="1"/>
    <col min="13055" max="13055" width="22" style="1" customWidth="1"/>
    <col min="13056" max="13056" width="10.140625" style="1" customWidth="1"/>
    <col min="13057" max="13057" width="8.28515625" style="1" customWidth="1"/>
    <col min="13058" max="13069" width="7.28515625" style="1" bestFit="1" customWidth="1"/>
    <col min="13070" max="13072" width="8.85546875" style="1" customWidth="1"/>
    <col min="13073" max="13310" width="9.140625" style="1"/>
    <col min="13311" max="13311" width="22" style="1" customWidth="1"/>
    <col min="13312" max="13312" width="10.140625" style="1" customWidth="1"/>
    <col min="13313" max="13313" width="8.28515625" style="1" customWidth="1"/>
    <col min="13314" max="13325" width="7.28515625" style="1" bestFit="1" customWidth="1"/>
    <col min="13326" max="13328" width="8.85546875" style="1" customWidth="1"/>
    <col min="13329" max="13566" width="9.140625" style="1"/>
    <col min="13567" max="13567" width="22" style="1" customWidth="1"/>
    <col min="13568" max="13568" width="10.140625" style="1" customWidth="1"/>
    <col min="13569" max="13569" width="8.28515625" style="1" customWidth="1"/>
    <col min="13570" max="13581" width="7.28515625" style="1" bestFit="1" customWidth="1"/>
    <col min="13582" max="13584" width="8.85546875" style="1" customWidth="1"/>
    <col min="13585" max="13822" width="9.140625" style="1"/>
    <col min="13823" max="13823" width="22" style="1" customWidth="1"/>
    <col min="13824" max="13824" width="10.140625" style="1" customWidth="1"/>
    <col min="13825" max="13825" width="8.28515625" style="1" customWidth="1"/>
    <col min="13826" max="13837" width="7.28515625" style="1" bestFit="1" customWidth="1"/>
    <col min="13838" max="13840" width="8.85546875" style="1" customWidth="1"/>
    <col min="13841" max="14078" width="9.140625" style="1"/>
    <col min="14079" max="14079" width="22" style="1" customWidth="1"/>
    <col min="14080" max="14080" width="10.140625" style="1" customWidth="1"/>
    <col min="14081" max="14081" width="8.28515625" style="1" customWidth="1"/>
    <col min="14082" max="14093" width="7.28515625" style="1" bestFit="1" customWidth="1"/>
    <col min="14094" max="14096" width="8.85546875" style="1" customWidth="1"/>
    <col min="14097" max="14334" width="9.140625" style="1"/>
    <col min="14335" max="14335" width="22" style="1" customWidth="1"/>
    <col min="14336" max="14336" width="10.140625" style="1" customWidth="1"/>
    <col min="14337" max="14337" width="8.28515625" style="1" customWidth="1"/>
    <col min="14338" max="14349" width="7.28515625" style="1" bestFit="1" customWidth="1"/>
    <col min="14350" max="14352" width="8.85546875" style="1" customWidth="1"/>
    <col min="14353" max="14590" width="9.140625" style="1"/>
    <col min="14591" max="14591" width="22" style="1" customWidth="1"/>
    <col min="14592" max="14592" width="10.140625" style="1" customWidth="1"/>
    <col min="14593" max="14593" width="8.28515625" style="1" customWidth="1"/>
    <col min="14594" max="14605" width="7.28515625" style="1" bestFit="1" customWidth="1"/>
    <col min="14606" max="14608" width="8.85546875" style="1" customWidth="1"/>
    <col min="14609" max="14846" width="9.140625" style="1"/>
    <col min="14847" max="14847" width="22" style="1" customWidth="1"/>
    <col min="14848" max="14848" width="10.140625" style="1" customWidth="1"/>
    <col min="14849" max="14849" width="8.28515625" style="1" customWidth="1"/>
    <col min="14850" max="14861" width="7.28515625" style="1" bestFit="1" customWidth="1"/>
    <col min="14862" max="14864" width="8.85546875" style="1" customWidth="1"/>
    <col min="14865" max="15102" width="9.140625" style="1"/>
    <col min="15103" max="15103" width="22" style="1" customWidth="1"/>
    <col min="15104" max="15104" width="10.140625" style="1" customWidth="1"/>
    <col min="15105" max="15105" width="8.28515625" style="1" customWidth="1"/>
    <col min="15106" max="15117" width="7.28515625" style="1" bestFit="1" customWidth="1"/>
    <col min="15118" max="15120" width="8.85546875" style="1" customWidth="1"/>
    <col min="15121" max="15358" width="9.140625" style="1"/>
    <col min="15359" max="15359" width="22" style="1" customWidth="1"/>
    <col min="15360" max="15360" width="10.140625" style="1" customWidth="1"/>
    <col min="15361" max="15361" width="8.28515625" style="1" customWidth="1"/>
    <col min="15362" max="15373" width="7.28515625" style="1" bestFit="1" customWidth="1"/>
    <col min="15374" max="15376" width="8.85546875" style="1" customWidth="1"/>
    <col min="15377" max="15614" width="9.140625" style="1"/>
    <col min="15615" max="15615" width="22" style="1" customWidth="1"/>
    <col min="15616" max="15616" width="10.140625" style="1" customWidth="1"/>
    <col min="15617" max="15617" width="8.28515625" style="1" customWidth="1"/>
    <col min="15618" max="15629" width="7.28515625" style="1" bestFit="1" customWidth="1"/>
    <col min="15630" max="15632" width="8.85546875" style="1" customWidth="1"/>
    <col min="15633" max="15870" width="9.140625" style="1"/>
    <col min="15871" max="15871" width="22" style="1" customWidth="1"/>
    <col min="15872" max="15872" width="10.140625" style="1" customWidth="1"/>
    <col min="15873" max="15873" width="8.28515625" style="1" customWidth="1"/>
    <col min="15874" max="15885" width="7.28515625" style="1" bestFit="1" customWidth="1"/>
    <col min="15886" max="15888" width="8.85546875" style="1" customWidth="1"/>
    <col min="15889" max="16126" width="9.140625" style="1"/>
    <col min="16127" max="16127" width="22" style="1" customWidth="1"/>
    <col min="16128" max="16128" width="10.140625" style="1" customWidth="1"/>
    <col min="16129" max="16129" width="8.28515625" style="1" customWidth="1"/>
    <col min="16130" max="16141" width="7.28515625" style="1" bestFit="1" customWidth="1"/>
    <col min="16142" max="16144" width="8.85546875" style="1" customWidth="1"/>
    <col min="16145" max="16384" width="9.140625" style="1"/>
  </cols>
  <sheetData>
    <row r="1" spans="1:22" x14ac:dyDescent="0.25">
      <c r="A1" s="3" t="s">
        <v>125</v>
      </c>
      <c r="B1" s="4">
        <v>1989</v>
      </c>
      <c r="C1" s="4">
        <v>1990</v>
      </c>
      <c r="D1" s="4">
        <v>1991</v>
      </c>
      <c r="E1" s="4">
        <v>1992</v>
      </c>
      <c r="F1" s="4">
        <v>1993</v>
      </c>
      <c r="G1" s="4">
        <v>1994</v>
      </c>
      <c r="H1" s="4">
        <v>1995</v>
      </c>
      <c r="I1" s="4">
        <v>1996</v>
      </c>
      <c r="J1" s="4">
        <v>1997</v>
      </c>
      <c r="K1" s="4">
        <v>1998</v>
      </c>
      <c r="L1" s="4">
        <v>1999</v>
      </c>
      <c r="M1" s="4">
        <v>2000</v>
      </c>
      <c r="N1" s="4">
        <v>2001</v>
      </c>
      <c r="O1" s="4">
        <v>2002</v>
      </c>
      <c r="P1" s="4">
        <v>2003</v>
      </c>
      <c r="Q1" s="4">
        <v>2004</v>
      </c>
      <c r="R1" s="4">
        <v>2005</v>
      </c>
      <c r="S1" s="4">
        <v>2006</v>
      </c>
      <c r="T1" s="4">
        <v>2007</v>
      </c>
      <c r="U1" s="4">
        <v>2008</v>
      </c>
      <c r="V1" s="4"/>
    </row>
    <row r="2" spans="1:22" x14ac:dyDescent="0.25">
      <c r="A2" s="1" t="s">
        <v>116</v>
      </c>
      <c r="B2" s="9">
        <f>AVERAGEIF('State Data'!$B$2:$B$51,'Region Data'!$A2,'State Data'!C$2:C$51)</f>
        <v>79.816666666666677</v>
      </c>
      <c r="C2" s="9">
        <f>AVERAGEIF('State Data'!$B$2:$B$51,'Region Data'!$A2,'State Data'!D$2:D$51)</f>
        <v>84.5</v>
      </c>
      <c r="D2" s="9">
        <f>AVERAGEIF('State Data'!$B$2:$B$51,'Region Data'!$A2,'State Data'!E$2:E$51)</f>
        <v>85.966666666666654</v>
      </c>
      <c r="E2" s="9">
        <f>AVERAGEIF('State Data'!$B$2:$B$51,'Region Data'!$A2,'State Data'!F$2:F$51)</f>
        <v>78.86666666666666</v>
      </c>
      <c r="F2" s="9">
        <f>AVERAGEIF('State Data'!$B$2:$B$51,'Region Data'!$A2,'State Data'!G$2:G$51)</f>
        <v>80.350000000000009</v>
      </c>
      <c r="G2" s="9">
        <f>AVERAGEIF('State Data'!$B$2:$B$51,'Region Data'!$A2,'State Data'!H$2:H$51)</f>
        <v>72.400000000000006</v>
      </c>
      <c r="H2" s="9">
        <f>AVERAGEIF('State Data'!$B$2:$B$51,'Region Data'!$A2,'State Data'!I$2:I$51)</f>
        <v>77.683333333333323</v>
      </c>
      <c r="I2" s="9">
        <f>AVERAGEIF('State Data'!$B$2:$B$51,'Region Data'!$A2,'State Data'!J$2:J$51)</f>
        <v>80.166666666666671</v>
      </c>
      <c r="J2" s="9">
        <f>AVERAGEIF('State Data'!$B$2:$B$51,'Region Data'!$A2,'State Data'!K$2:K$51)</f>
        <v>84.033333333333346</v>
      </c>
      <c r="K2" s="9">
        <f>AVERAGEIF('State Data'!$B$2:$B$51,'Region Data'!$A2,'State Data'!L$2:L$51)</f>
        <v>64.333333333333329</v>
      </c>
      <c r="L2" s="9">
        <f>AVERAGEIF('State Data'!$B$2:$B$51,'Region Data'!$A2,'State Data'!M$2:M$51)</f>
        <v>75.466666666666654</v>
      </c>
      <c r="M2" s="9">
        <f>AVERAGEIF('State Data'!$B$2:$B$51,'Region Data'!$A2,'State Data'!N$2:N$51)</f>
        <v>112.48333333333331</v>
      </c>
      <c r="N2" s="9">
        <f>AVERAGEIF('State Data'!$B$2:$B$51,'Region Data'!$A2,'State Data'!O$2:O$51)</f>
        <v>106.03333333333332</v>
      </c>
      <c r="O2" s="9">
        <f>AVERAGEIF('State Data'!$B$2:$B$51,'Region Data'!$A2,'State Data'!P$2:P$51)</f>
        <v>98.166666666666671</v>
      </c>
      <c r="P2" s="9">
        <f>AVERAGEIF('State Data'!$B$2:$B$51,'Region Data'!$A2,'State Data'!Q$2:Q$51)</f>
        <v>118.08333333333333</v>
      </c>
      <c r="Q2" s="9">
        <f>AVERAGEIF('State Data'!$B$2:$B$51,'Region Data'!$A2,'State Data'!R$2:R$51)</f>
        <v>146.6</v>
      </c>
      <c r="R2" s="9">
        <f>AVERAGEIF('State Data'!$B$2:$B$51,'Region Data'!$A2,'State Data'!S$2:S$51)</f>
        <v>184.66666666666666</v>
      </c>
      <c r="S2" s="9">
        <f>AVERAGEIF('State Data'!$B$2:$B$51,'Region Data'!$A2,'State Data'!T$2:T$51)</f>
        <v>217</v>
      </c>
      <c r="T2" s="9">
        <f>AVERAGEIF('State Data'!$B$2:$B$51,'Region Data'!$A2,'State Data'!U$2:U$51)</f>
        <v>236.54999999999998</v>
      </c>
      <c r="U2" s="9">
        <f>AVERAGEIF('State Data'!$B$2:$B$51,'Region Data'!$A2,'State Data'!V$2:V$51)</f>
        <v>282.25</v>
      </c>
    </row>
    <row r="3" spans="1:22" x14ac:dyDescent="0.25">
      <c r="A3" s="1" t="s">
        <v>117</v>
      </c>
      <c r="B3" s="9">
        <f>AVERAGEIF('State Data'!$B$2:$B$51,'Region Data'!$A3,'State Data'!C$2:C$51)</f>
        <v>75.100000000000009</v>
      </c>
      <c r="C3" s="9">
        <f>AVERAGEIF('State Data'!$B$2:$B$51,'Region Data'!$A3,'State Data'!D$2:D$51)</f>
        <v>78.7</v>
      </c>
      <c r="D3" s="9">
        <f>AVERAGEIF('State Data'!$B$2:$B$51,'Region Data'!$A3,'State Data'!E$2:E$51)</f>
        <v>84.266666666666666</v>
      </c>
      <c r="E3" s="9">
        <f>AVERAGEIF('State Data'!$B$2:$B$51,'Region Data'!$A3,'State Data'!F$2:F$51)</f>
        <v>75.033333333333331</v>
      </c>
      <c r="F3" s="9">
        <f>AVERAGEIF('State Data'!$B$2:$B$51,'Region Data'!$A3,'State Data'!G$2:G$51)</f>
        <v>77.833333333333329</v>
      </c>
      <c r="G3" s="15">
        <f>AVERAGEIF('State Data'!$B$2:$B$51,'Region Data'!$A3,'State Data'!H$2:H$51)</f>
        <v>69.766666666666666</v>
      </c>
      <c r="H3" s="15">
        <f>AVERAGEIF('State Data'!$B$2:$B$51,'Region Data'!$A3,'State Data'!I$2:I$51)</f>
        <v>76.666666666666671</v>
      </c>
      <c r="I3" s="9">
        <f>AVERAGEIF('State Data'!$B$2:$B$51,'Region Data'!$A3,'State Data'!J$2:J$51)</f>
        <v>78.066666666666677</v>
      </c>
      <c r="J3" s="9">
        <f>AVERAGEIF('State Data'!$B$2:$B$51,'Region Data'!$A3,'State Data'!K$2:K$51)</f>
        <v>80.100000000000009</v>
      </c>
      <c r="K3" s="9">
        <f>AVERAGEIF('State Data'!$B$2:$B$51,'Region Data'!$A3,'State Data'!L$2:L$51)</f>
        <v>61.4</v>
      </c>
      <c r="L3" s="9">
        <f>AVERAGEIF('State Data'!$B$2:$B$51,'Region Data'!$A3,'State Data'!M$2:M$51)</f>
        <v>72.133333333333326</v>
      </c>
      <c r="M3" s="9">
        <f>AVERAGEIF('State Data'!$B$2:$B$51,'Region Data'!$A3,'State Data'!N$2:N$51)</f>
        <v>108.33333333333333</v>
      </c>
      <c r="N3" s="9">
        <f>AVERAGEIF('State Data'!$B$2:$B$51,'Region Data'!$A3,'State Data'!O$2:O$51)</f>
        <v>102.10000000000001</v>
      </c>
      <c r="O3" s="9">
        <f>AVERAGEIF('State Data'!$B$2:$B$51,'Region Data'!$A3,'State Data'!P$2:P$51)</f>
        <v>94.066666666666663</v>
      </c>
      <c r="P3" s="9">
        <f>AVERAGEIF('State Data'!$B$2:$B$51,'Region Data'!$A3,'State Data'!Q$2:Q$51)</f>
        <v>115.43333333333334</v>
      </c>
      <c r="Q3" s="12">
        <f>AVERAGEIF('State Data'!$B$2:$B$51,'Region Data'!$A3,'State Data'!R$2:R$51)</f>
        <v>143.9</v>
      </c>
      <c r="R3" s="12">
        <f>AVERAGEIF('State Data'!$B$2:$B$51,'Region Data'!$A3,'State Data'!S$2:S$51)</f>
        <v>182</v>
      </c>
      <c r="S3" s="12">
        <f>AVERAGEIF('State Data'!$B$2:$B$51,'Region Data'!$A3,'State Data'!T$2:T$51)</f>
        <v>213.80000000000004</v>
      </c>
      <c r="T3" s="12">
        <f>AVERAGEIF('State Data'!$B$2:$B$51,'Region Data'!$A3,'State Data'!U$2:U$51)</f>
        <v>231.13333333333333</v>
      </c>
      <c r="U3" s="13">
        <f>AVERAGEIF('State Data'!$B$2:$B$51,'Region Data'!$A3,'State Data'!V$2:V$51)</f>
        <v>279.56666666666666</v>
      </c>
    </row>
    <row r="4" spans="1:22" x14ac:dyDescent="0.25">
      <c r="A4" s="1" t="s">
        <v>118</v>
      </c>
      <c r="B4" s="9">
        <f>AVERAGEIF('State Data'!$B$2:$B$51,'Region Data'!$A4,'State Data'!C$2:C$51)</f>
        <v>68.42</v>
      </c>
      <c r="C4" s="9">
        <f>AVERAGEIF('State Data'!$B$2:$B$51,'Region Data'!$A4,'State Data'!D$2:D$51)</f>
        <v>73.760000000000005</v>
      </c>
      <c r="D4" s="9">
        <f>AVERAGEIF('State Data'!$B$2:$B$51,'Region Data'!$A4,'State Data'!E$2:E$51)</f>
        <v>75.52</v>
      </c>
      <c r="E4" s="9">
        <f>AVERAGEIF('State Data'!$B$2:$B$51,'Region Data'!$A4,'State Data'!F$2:F$51)</f>
        <v>69.64</v>
      </c>
      <c r="F4" s="9">
        <f>AVERAGEIF('State Data'!$B$2:$B$51,'Region Data'!$A4,'State Data'!G$2:G$51)</f>
        <v>72.28</v>
      </c>
      <c r="G4" s="15">
        <f>AVERAGEIF('State Data'!$B$2:$B$51,'Region Data'!$A4,'State Data'!H$2:H$51)</f>
        <v>64.7</v>
      </c>
      <c r="H4" s="15">
        <f>AVERAGEIF('State Data'!$B$2:$B$51,'Region Data'!$A4,'State Data'!I$2:I$51)</f>
        <v>70.320000000000007</v>
      </c>
      <c r="I4" s="9">
        <f>AVERAGEIF('State Data'!$B$2:$B$51,'Region Data'!$A4,'State Data'!J$2:J$51)</f>
        <v>73.94</v>
      </c>
      <c r="J4" s="9">
        <f>AVERAGEIF('State Data'!$B$2:$B$51,'Region Data'!$A4,'State Data'!K$2:K$51)</f>
        <v>78.44</v>
      </c>
      <c r="K4" s="9">
        <f>AVERAGEIF('State Data'!$B$2:$B$51,'Region Data'!$A4,'State Data'!L$2:L$51)</f>
        <v>62.840000000000011</v>
      </c>
      <c r="L4" s="9">
        <f>AVERAGEIF('State Data'!$B$2:$B$51,'Region Data'!$A4,'State Data'!M$2:M$51)</f>
        <v>72.600000000000009</v>
      </c>
      <c r="M4" s="9">
        <f>AVERAGEIF('State Data'!$B$2:$B$51,'Region Data'!$A4,'State Data'!N$2:N$51)</f>
        <v>108.74000000000001</v>
      </c>
      <c r="N4" s="9">
        <f>AVERAGEIF('State Data'!$B$2:$B$51,'Region Data'!$A4,'State Data'!O$2:O$51)</f>
        <v>104.84</v>
      </c>
      <c r="O4" s="9">
        <f>AVERAGEIF('State Data'!$B$2:$B$51,'Region Data'!$A4,'State Data'!P$2:P$51)</f>
        <v>95.800000000000011</v>
      </c>
      <c r="P4" s="9">
        <f>AVERAGEIF('State Data'!$B$2:$B$51,'Region Data'!$A4,'State Data'!Q$2:Q$51)</f>
        <v>113.4</v>
      </c>
      <c r="Q4" s="12">
        <f>AVERAGEIF('State Data'!$B$2:$B$51,'Region Data'!$A4,'State Data'!R$2:R$51)</f>
        <v>140.57999999999998</v>
      </c>
      <c r="R4" s="12">
        <f>AVERAGEIF('State Data'!$B$2:$B$51,'Region Data'!$A4,'State Data'!S$2:S$51)</f>
        <v>179.78</v>
      </c>
      <c r="S4" s="12">
        <f>AVERAGEIF('State Data'!$B$2:$B$51,'Region Data'!$A4,'State Data'!T$2:T$51)</f>
        <v>208.6</v>
      </c>
      <c r="T4" s="12">
        <f>AVERAGEIF('State Data'!$B$2:$B$51,'Region Data'!$A4,'State Data'!U$2:U$51)</f>
        <v>234.3</v>
      </c>
      <c r="U4" s="13">
        <f>AVERAGEIF('State Data'!$B$2:$B$51,'Region Data'!$A4,'State Data'!V$2:V$51)</f>
        <v>273.95999999999992</v>
      </c>
    </row>
    <row r="5" spans="1:22" x14ac:dyDescent="0.25">
      <c r="A5" s="1" t="s">
        <v>119</v>
      </c>
      <c r="B5" s="9">
        <f>AVERAGEIF('State Data'!$B$2:$B$51,'Region Data'!$A5,'State Data'!C$2:C$51)</f>
        <v>68.98571428571428</v>
      </c>
      <c r="C5" s="9">
        <f>AVERAGEIF('State Data'!$B$2:$B$51,'Region Data'!$A5,'State Data'!D$2:D$51)</f>
        <v>77.142857142857139</v>
      </c>
      <c r="D5" s="9">
        <f>AVERAGEIF('State Data'!$B$2:$B$51,'Region Data'!$A5,'State Data'!E$2:E$51)</f>
        <v>79.128571428571448</v>
      </c>
      <c r="E5" s="9">
        <f>AVERAGEIF('State Data'!$B$2:$B$51,'Region Data'!$A5,'State Data'!F$2:F$51)</f>
        <v>73.285714285714292</v>
      </c>
      <c r="F5" s="9">
        <f>AVERAGEIF('State Data'!$B$2:$B$51,'Region Data'!$A5,'State Data'!G$2:G$51)</f>
        <v>76.714285714285708</v>
      </c>
      <c r="G5" s="15">
        <f>AVERAGEIF('State Data'!$B$2:$B$51,'Region Data'!$A5,'State Data'!H$2:H$51)</f>
        <v>67.599999999999994</v>
      </c>
      <c r="H5" s="15">
        <f>AVERAGEIF('State Data'!$B$2:$B$51,'Region Data'!$A5,'State Data'!I$2:I$51)</f>
        <v>71.714285714285708</v>
      </c>
      <c r="I5" s="9">
        <f>AVERAGEIF('State Data'!$B$2:$B$51,'Region Data'!$A5,'State Data'!J$2:J$51)</f>
        <v>73.585714285714289</v>
      </c>
      <c r="J5" s="9">
        <f>AVERAGEIF('State Data'!$B$2:$B$51,'Region Data'!$A5,'State Data'!K$2:K$51)</f>
        <v>82.457142857142841</v>
      </c>
      <c r="K5" s="9">
        <f>AVERAGEIF('State Data'!$B$2:$B$51,'Region Data'!$A5,'State Data'!L$2:L$51)</f>
        <v>64.642857142857139</v>
      </c>
      <c r="L5" s="9">
        <f>AVERAGEIF('State Data'!$B$2:$B$51,'Region Data'!$A5,'State Data'!M$2:M$51)</f>
        <v>72.614285714285714</v>
      </c>
      <c r="M5" s="9">
        <f>AVERAGEIF('State Data'!$B$2:$B$51,'Region Data'!$A5,'State Data'!N$2:N$51)</f>
        <v>108.57142857142857</v>
      </c>
      <c r="N5" s="9">
        <f>AVERAGEIF('State Data'!$B$2:$B$51,'Region Data'!$A5,'State Data'!O$2:O$51)</f>
        <v>104.78571428571431</v>
      </c>
      <c r="O5" s="9">
        <f>AVERAGEIF('State Data'!$B$2:$B$51,'Region Data'!$A5,'State Data'!P$2:P$51)</f>
        <v>95.671428571428578</v>
      </c>
      <c r="P5" s="9">
        <f>AVERAGEIF('State Data'!$B$2:$B$51,'Region Data'!$A5,'State Data'!Q$2:Q$51)</f>
        <v>111.9</v>
      </c>
      <c r="Q5" s="12">
        <f>AVERAGEIF('State Data'!$B$2:$B$51,'Region Data'!$A5,'State Data'!R$2:R$51)</f>
        <v>139.69999999999999</v>
      </c>
      <c r="R5" s="12">
        <f>AVERAGEIF('State Data'!$B$2:$B$51,'Region Data'!$A5,'State Data'!S$2:S$51)</f>
        <v>179.47142857142853</v>
      </c>
      <c r="S5" s="12">
        <f>AVERAGEIF('State Data'!$B$2:$B$51,'Region Data'!$A5,'State Data'!T$2:T$51)</f>
        <v>209.1142857142857</v>
      </c>
      <c r="T5" s="12">
        <f>AVERAGEIF('State Data'!$B$2:$B$51,'Region Data'!$A5,'State Data'!U$2:U$51)</f>
        <v>236.41428571428574</v>
      </c>
      <c r="U5" s="13">
        <f>AVERAGEIF('State Data'!$B$2:$B$51,'Region Data'!$A5,'State Data'!V$2:V$51)</f>
        <v>270.92857142857144</v>
      </c>
    </row>
    <row r="6" spans="1:22" x14ac:dyDescent="0.25">
      <c r="A6" s="1" t="s">
        <v>120</v>
      </c>
      <c r="B6" s="9">
        <f>AVERAGEIF('State Data'!$B$2:$B$51,'Region Data'!$A6,'State Data'!C$2:C$51)</f>
        <v>72.212499999999991</v>
      </c>
      <c r="C6" s="9">
        <f>AVERAGEIF('State Data'!$B$2:$B$51,'Region Data'!$A6,'State Data'!D$2:D$51)</f>
        <v>79.7</v>
      </c>
      <c r="D6" s="9">
        <f>AVERAGEIF('State Data'!$B$2:$B$51,'Region Data'!$A6,'State Data'!E$2:E$51)</f>
        <v>78.387499999999989</v>
      </c>
      <c r="E6" s="9">
        <f>AVERAGEIF('State Data'!$B$2:$B$51,'Region Data'!$A6,'State Data'!F$2:F$51)</f>
        <v>73.050000000000011</v>
      </c>
      <c r="F6" s="9">
        <f>AVERAGEIF('State Data'!$B$2:$B$51,'Region Data'!$A6,'State Data'!G$2:G$51)</f>
        <v>74.362500000000011</v>
      </c>
      <c r="G6" s="15">
        <f>AVERAGEIF('State Data'!$B$2:$B$51,'Region Data'!$A6,'State Data'!H$2:H$51)</f>
        <v>66.199999999999989</v>
      </c>
      <c r="H6" s="15">
        <f>AVERAGEIF('State Data'!$B$2:$B$51,'Region Data'!$A6,'State Data'!I$2:I$51)</f>
        <v>72.637499999999989</v>
      </c>
      <c r="I6" s="9">
        <f>AVERAGEIF('State Data'!$B$2:$B$51,'Region Data'!$A6,'State Data'!J$2:J$51)</f>
        <v>72.824999999999989</v>
      </c>
      <c r="J6" s="9">
        <f>AVERAGEIF('State Data'!$B$2:$B$51,'Region Data'!$A6,'State Data'!K$2:K$51)</f>
        <v>76.9375</v>
      </c>
      <c r="K6" s="9">
        <f>AVERAGEIF('State Data'!$B$2:$B$51,'Region Data'!$A6,'State Data'!L$2:L$51)</f>
        <v>59.325000000000003</v>
      </c>
      <c r="L6" s="9">
        <f>AVERAGEIF('State Data'!$B$2:$B$51,'Region Data'!$A6,'State Data'!M$2:M$51)</f>
        <v>68.212500000000006</v>
      </c>
      <c r="M6" s="9">
        <f>AVERAGEIF('State Data'!$B$2:$B$51,'Region Data'!$A6,'State Data'!N$2:N$51)</f>
        <v>102.78749999999999</v>
      </c>
      <c r="N6" s="9">
        <f>AVERAGEIF('State Data'!$B$2:$B$51,'Region Data'!$A6,'State Data'!O$2:O$51)</f>
        <v>97.887500000000003</v>
      </c>
      <c r="O6" s="9">
        <f>AVERAGEIF('State Data'!$B$2:$B$51,'Region Data'!$A6,'State Data'!P$2:P$51)</f>
        <v>92.4375</v>
      </c>
      <c r="P6" s="9">
        <f>AVERAGEIF('State Data'!$B$2:$B$51,'Region Data'!$A6,'State Data'!Q$2:Q$51)</f>
        <v>110.42500000000001</v>
      </c>
      <c r="Q6" s="12">
        <f>AVERAGEIF('State Data'!$B$2:$B$51,'Region Data'!$A6,'State Data'!R$2:R$51)</f>
        <v>139.78749999999999</v>
      </c>
      <c r="R6" s="12">
        <f>AVERAGEIF('State Data'!$B$2:$B$51,'Region Data'!$A6,'State Data'!S$2:S$51)</f>
        <v>181.82499999999999</v>
      </c>
      <c r="S6" s="12">
        <f>AVERAGEIF('State Data'!$B$2:$B$51,'Region Data'!$A6,'State Data'!T$2:T$51)</f>
        <v>210.61250000000001</v>
      </c>
      <c r="T6" s="12">
        <f>AVERAGEIF('State Data'!$B$2:$B$51,'Region Data'!$A6,'State Data'!U$2:U$51)</f>
        <v>229.0625</v>
      </c>
      <c r="U6" s="13">
        <f>AVERAGEIF('State Data'!$B$2:$B$51,'Region Data'!$A6,'State Data'!V$2:V$51)</f>
        <v>277.52499999999998</v>
      </c>
    </row>
    <row r="7" spans="1:22" x14ac:dyDescent="0.25">
      <c r="A7" s="1" t="s">
        <v>121</v>
      </c>
      <c r="B7" s="9">
        <f>AVERAGEIF('State Data'!$B$2:$B$51,'Region Data'!$A7,'State Data'!C$2:C$51)</f>
        <v>70.8</v>
      </c>
      <c r="C7" s="9">
        <f>AVERAGEIF('State Data'!$B$2:$B$51,'Region Data'!$A7,'State Data'!D$2:D$51)</f>
        <v>77.899999999999991</v>
      </c>
      <c r="D7" s="9">
        <f>AVERAGEIF('State Data'!$B$2:$B$51,'Region Data'!$A7,'State Data'!E$2:E$51)</f>
        <v>77.575000000000003</v>
      </c>
      <c r="E7" s="9">
        <f>AVERAGEIF('State Data'!$B$2:$B$51,'Region Data'!$A7,'State Data'!F$2:F$51)</f>
        <v>71.699999999999989</v>
      </c>
      <c r="F7" s="9">
        <f>AVERAGEIF('State Data'!$B$2:$B$51,'Region Data'!$A7,'State Data'!G$2:G$51)</f>
        <v>73.599999999999994</v>
      </c>
      <c r="G7" s="15">
        <f>AVERAGEIF('State Data'!$B$2:$B$51,'Region Data'!$A7,'State Data'!H$2:H$51)</f>
        <v>66.900000000000006</v>
      </c>
      <c r="H7" s="15">
        <f>AVERAGEIF('State Data'!$B$2:$B$51,'Region Data'!$A7,'State Data'!I$2:I$51)</f>
        <v>72.550000000000011</v>
      </c>
      <c r="I7" s="9">
        <f>AVERAGEIF('State Data'!$B$2:$B$51,'Region Data'!$A7,'State Data'!J$2:J$51)</f>
        <v>73.949999999999989</v>
      </c>
      <c r="J7" s="9">
        <f>AVERAGEIF('State Data'!$B$2:$B$51,'Region Data'!$A7,'State Data'!K$2:K$51)</f>
        <v>78.2</v>
      </c>
      <c r="K7" s="9">
        <f>AVERAGEIF('State Data'!$B$2:$B$51,'Region Data'!$A7,'State Data'!L$2:L$51)</f>
        <v>60.775000000000006</v>
      </c>
      <c r="L7" s="9">
        <f>AVERAGEIF('State Data'!$B$2:$B$51,'Region Data'!$A7,'State Data'!M$2:M$51)</f>
        <v>69.349999999999994</v>
      </c>
      <c r="M7" s="9">
        <f>AVERAGEIF('State Data'!$B$2:$B$51,'Region Data'!$A7,'State Data'!N$2:N$51)</f>
        <v>102.97500000000001</v>
      </c>
      <c r="N7" s="9">
        <f>AVERAGEIF('State Data'!$B$2:$B$51,'Region Data'!$A7,'State Data'!O$2:O$51)</f>
        <v>98.1</v>
      </c>
      <c r="O7" s="9">
        <f>AVERAGEIF('State Data'!$B$2:$B$51,'Region Data'!$A7,'State Data'!P$2:P$51)</f>
        <v>92.5</v>
      </c>
      <c r="P7" s="9">
        <f>AVERAGEIF('State Data'!$B$2:$B$51,'Region Data'!$A7,'State Data'!Q$2:Q$51)</f>
        <v>109.15</v>
      </c>
      <c r="Q7" s="12">
        <f>AVERAGEIF('State Data'!$B$2:$B$51,'Region Data'!$A7,'State Data'!R$2:R$51)</f>
        <v>138.42500000000001</v>
      </c>
      <c r="R7" s="12">
        <f>AVERAGEIF('State Data'!$B$2:$B$51,'Region Data'!$A7,'State Data'!S$2:S$51)</f>
        <v>180.65</v>
      </c>
      <c r="S7" s="12">
        <f>AVERAGEIF('State Data'!$B$2:$B$51,'Region Data'!$A7,'State Data'!T$2:T$51)</f>
        <v>207.875</v>
      </c>
      <c r="T7" s="12">
        <f>AVERAGEIF('State Data'!$B$2:$B$51,'Region Data'!$A7,'State Data'!U$2:U$51)</f>
        <v>228.60000000000002</v>
      </c>
      <c r="U7" s="13">
        <f>AVERAGEIF('State Data'!$B$2:$B$51,'Region Data'!$A7,'State Data'!V$2:V$51)</f>
        <v>274.77499999999998</v>
      </c>
    </row>
    <row r="8" spans="1:22" x14ac:dyDescent="0.25">
      <c r="A8" s="1" t="s">
        <v>122</v>
      </c>
      <c r="B8" s="9">
        <f>AVERAGEIF('State Data'!$B$2:$B$51,'Region Data'!$A8,'State Data'!C$2:C$51)</f>
        <v>67.375</v>
      </c>
      <c r="C8" s="9">
        <f>AVERAGEIF('State Data'!$B$2:$B$51,'Region Data'!$A8,'State Data'!D$2:D$51)</f>
        <v>75.275000000000006</v>
      </c>
      <c r="D8" s="9">
        <f>AVERAGEIF('State Data'!$B$2:$B$51,'Region Data'!$A8,'State Data'!E$2:E$51)</f>
        <v>76.650000000000006</v>
      </c>
      <c r="E8" s="9">
        <f>AVERAGEIF('State Data'!$B$2:$B$51,'Region Data'!$A8,'State Data'!F$2:F$51)</f>
        <v>71.400000000000006</v>
      </c>
      <c r="F8" s="9">
        <f>AVERAGEIF('State Data'!$B$2:$B$51,'Region Data'!$A8,'State Data'!G$2:G$51)</f>
        <v>73.599999999999994</v>
      </c>
      <c r="G8" s="15">
        <f>AVERAGEIF('State Data'!$B$2:$B$51,'Region Data'!$A8,'State Data'!H$2:H$51)</f>
        <v>63.774999999999999</v>
      </c>
      <c r="H8" s="15">
        <f>AVERAGEIF('State Data'!$B$2:$B$51,'Region Data'!$A8,'State Data'!I$2:I$51)</f>
        <v>70.375</v>
      </c>
      <c r="I8" s="9">
        <f>AVERAGEIF('State Data'!$B$2:$B$51,'Region Data'!$A8,'State Data'!J$2:J$51)</f>
        <v>69.925000000000011</v>
      </c>
      <c r="J8" s="9">
        <f>AVERAGEIF('State Data'!$B$2:$B$51,'Region Data'!$A8,'State Data'!K$2:K$51)</f>
        <v>75.375</v>
      </c>
      <c r="K8" s="9">
        <f>AVERAGEIF('State Data'!$B$2:$B$51,'Region Data'!$A8,'State Data'!L$2:L$51)</f>
        <v>58.374999999999993</v>
      </c>
      <c r="L8" s="9">
        <f>AVERAGEIF('State Data'!$B$2:$B$51,'Region Data'!$A8,'State Data'!M$2:M$51)</f>
        <v>66.875</v>
      </c>
      <c r="M8" s="9">
        <f>AVERAGEIF('State Data'!$B$2:$B$51,'Region Data'!$A8,'State Data'!N$2:N$51)</f>
        <v>100.17500000000001</v>
      </c>
      <c r="N8" s="9">
        <f>AVERAGEIF('State Data'!$B$2:$B$51,'Region Data'!$A8,'State Data'!O$2:O$51)</f>
        <v>95</v>
      </c>
      <c r="O8" s="9">
        <f>AVERAGEIF('State Data'!$B$2:$B$51,'Region Data'!$A8,'State Data'!P$2:P$51)</f>
        <v>89.5</v>
      </c>
      <c r="P8" s="9">
        <f>AVERAGEIF('State Data'!$B$2:$B$51,'Region Data'!$A8,'State Data'!Q$2:Q$51)</f>
        <v>105.875</v>
      </c>
      <c r="Q8" s="12">
        <f>AVERAGEIF('State Data'!$B$2:$B$51,'Region Data'!$A8,'State Data'!R$2:R$51)</f>
        <v>134.25</v>
      </c>
      <c r="R8" s="12">
        <f>AVERAGEIF('State Data'!$B$2:$B$51,'Region Data'!$A8,'State Data'!S$2:S$51)</f>
        <v>176.97500000000002</v>
      </c>
      <c r="S8" s="12">
        <f>AVERAGEIF('State Data'!$B$2:$B$51,'Region Data'!$A8,'State Data'!T$2:T$51)</f>
        <v>205.97499999999997</v>
      </c>
      <c r="T8" s="12">
        <f>AVERAGEIF('State Data'!$B$2:$B$51,'Region Data'!$A8,'State Data'!U$2:U$51)</f>
        <v>230.35</v>
      </c>
      <c r="U8" s="13">
        <f>AVERAGEIF('State Data'!$B$2:$B$51,'Region Data'!$A8,'State Data'!V$2:V$51)</f>
        <v>271.77499999999998</v>
      </c>
    </row>
    <row r="9" spans="1:22" x14ac:dyDescent="0.25">
      <c r="A9" s="1" t="s">
        <v>123</v>
      </c>
      <c r="B9" s="9">
        <f>AVERAGEIF('State Data'!$B$2:$B$51,'Region Data'!$A9,'State Data'!C$2:C$51)</f>
        <v>69.474999999999994</v>
      </c>
      <c r="C9" s="9">
        <f>AVERAGEIF('State Data'!$B$2:$B$51,'Region Data'!$A9,'State Data'!D$2:D$51)</f>
        <v>75.537500000000009</v>
      </c>
      <c r="D9" s="9">
        <f>AVERAGEIF('State Data'!$B$2:$B$51,'Region Data'!$A9,'State Data'!E$2:E$51)</f>
        <v>75.362500000000011</v>
      </c>
      <c r="E9" s="9">
        <f>AVERAGEIF('State Data'!$B$2:$B$51,'Region Data'!$A9,'State Data'!F$2:F$51)</f>
        <v>73.899999999999991</v>
      </c>
      <c r="F9" s="9">
        <f>AVERAGEIF('State Data'!$B$2:$B$51,'Region Data'!$A9,'State Data'!G$2:G$51)</f>
        <v>79.837499999999991</v>
      </c>
      <c r="G9" s="15">
        <f>AVERAGEIF('State Data'!$B$2:$B$51,'Region Data'!$A9,'State Data'!H$2:H$51)</f>
        <v>72.237500000000011</v>
      </c>
      <c r="H9" s="15">
        <f>AVERAGEIF('State Data'!$B$2:$B$51,'Region Data'!$A9,'State Data'!I$2:I$51)</f>
        <v>77.337499999999991</v>
      </c>
      <c r="I9" s="9">
        <f>AVERAGEIF('State Data'!$B$2:$B$51,'Region Data'!$A9,'State Data'!J$2:J$51)</f>
        <v>79.174999999999983</v>
      </c>
      <c r="J9" s="9">
        <f>AVERAGEIF('State Data'!$B$2:$B$51,'Region Data'!$A9,'State Data'!K$2:K$51)</f>
        <v>88.899999999999991</v>
      </c>
      <c r="K9" s="9">
        <f>AVERAGEIF('State Data'!$B$2:$B$51,'Region Data'!$A9,'State Data'!L$2:L$51)</f>
        <v>70.437499999999986</v>
      </c>
      <c r="L9" s="9">
        <f>AVERAGEIF('State Data'!$B$2:$B$51,'Region Data'!$A9,'State Data'!M$2:M$51)</f>
        <v>82.337499999999991</v>
      </c>
      <c r="M9" s="9">
        <f>AVERAGEIF('State Data'!$B$2:$B$51,'Region Data'!$A9,'State Data'!N$2:N$51)</f>
        <v>111.91250000000001</v>
      </c>
      <c r="N9" s="9">
        <f>AVERAGEIF('State Data'!$B$2:$B$51,'Region Data'!$A9,'State Data'!O$2:O$51)</f>
        <v>108.04999999999998</v>
      </c>
      <c r="O9" s="9">
        <f>AVERAGEIF('State Data'!$B$2:$B$51,'Region Data'!$A9,'State Data'!P$2:P$51)</f>
        <v>97.962500000000006</v>
      </c>
      <c r="P9" s="9">
        <f>AVERAGEIF('State Data'!$B$2:$B$51,'Region Data'!$A9,'State Data'!Q$2:Q$51)</f>
        <v>120.64999999999999</v>
      </c>
      <c r="Q9" s="12">
        <f>AVERAGEIF('State Data'!$B$2:$B$51,'Region Data'!$A9,'State Data'!R$2:R$51)</f>
        <v>147.57499999999999</v>
      </c>
      <c r="R9" s="12">
        <f>AVERAGEIF('State Data'!$B$2:$B$51,'Region Data'!$A9,'State Data'!S$2:S$51)</f>
        <v>187.98749999999998</v>
      </c>
      <c r="S9" s="12">
        <f>AVERAGEIF('State Data'!$B$2:$B$51,'Region Data'!$A9,'State Data'!T$2:T$51)</f>
        <v>216.11250000000001</v>
      </c>
      <c r="T9" s="12">
        <f>AVERAGEIF('State Data'!$B$2:$B$51,'Region Data'!$A9,'State Data'!U$2:U$51)</f>
        <v>239.23749999999998</v>
      </c>
      <c r="U9" s="13">
        <f>AVERAGEIF('State Data'!$B$2:$B$51,'Region Data'!$A9,'State Data'!V$2:V$51)</f>
        <v>280.42499999999995</v>
      </c>
    </row>
    <row r="10" spans="1:22" x14ac:dyDescent="0.25">
      <c r="A10" s="1" t="s">
        <v>124</v>
      </c>
      <c r="B10" s="9">
        <f>AVERAGEIF('State Data'!$B$2:$B$51,'Region Data'!$A10,'State Data'!C$2:C$51)</f>
        <v>78.7</v>
      </c>
      <c r="C10" s="9">
        <f>AVERAGEIF('State Data'!$B$2:$B$51,'Region Data'!$A10,'State Data'!D$2:D$51)</f>
        <v>85.62</v>
      </c>
      <c r="D10" s="9">
        <f>AVERAGEIF('State Data'!$B$2:$B$51,'Region Data'!$A10,'State Data'!E$2:E$51)</f>
        <v>84.259999999999991</v>
      </c>
      <c r="E10" s="9">
        <f>AVERAGEIF('State Data'!$B$2:$B$51,'Region Data'!$A10,'State Data'!F$2:F$51)</f>
        <v>85.98</v>
      </c>
      <c r="F10" s="9">
        <f>AVERAGEIF('State Data'!$B$2:$B$51,'Region Data'!$A10,'State Data'!G$2:G$51)</f>
        <v>90.02000000000001</v>
      </c>
      <c r="G10" s="15">
        <f>AVERAGEIF('State Data'!$B$2:$B$51,'Region Data'!$A10,'State Data'!H$2:H$51)</f>
        <v>86.940000000000012</v>
      </c>
      <c r="H10" s="15">
        <f>AVERAGEIF('State Data'!$B$2:$B$51,'Region Data'!$A10,'State Data'!I$2:I$51)</f>
        <v>90.12</v>
      </c>
      <c r="I10" s="9">
        <f>AVERAGEIF('State Data'!$B$2:$B$51,'Region Data'!$A10,'State Data'!J$2:J$51)</f>
        <v>91.58</v>
      </c>
      <c r="J10" s="9">
        <f>AVERAGEIF('State Data'!$B$2:$B$51,'Region Data'!$A10,'State Data'!K$2:K$51)</f>
        <v>98.2</v>
      </c>
      <c r="K10" s="9">
        <f>AVERAGEIF('State Data'!$B$2:$B$51,'Region Data'!$A10,'State Data'!L$2:L$51)</f>
        <v>81.819999999999993</v>
      </c>
      <c r="L10" s="9">
        <f>AVERAGEIF('State Data'!$B$2:$B$51,'Region Data'!$A10,'State Data'!M$2:M$51)</f>
        <v>91.54</v>
      </c>
      <c r="M10" s="9">
        <f>AVERAGEIF('State Data'!$B$2:$B$51,'Region Data'!$A10,'State Data'!N$2:N$51)</f>
        <v>121.88</v>
      </c>
      <c r="N10" s="9">
        <f>AVERAGEIF('State Data'!$B$2:$B$51,'Region Data'!$A10,'State Data'!O$2:O$51)</f>
        <v>124.42</v>
      </c>
      <c r="O10" s="9">
        <f>AVERAGEIF('State Data'!$B$2:$B$51,'Region Data'!$A10,'State Data'!P$2:P$51)</f>
        <v>109.17999999999999</v>
      </c>
      <c r="P10" s="9">
        <f>AVERAGEIF('State Data'!$B$2:$B$51,'Region Data'!$A10,'State Data'!Q$2:Q$51)</f>
        <v>136.85999999999999</v>
      </c>
      <c r="Q10" s="12">
        <f>AVERAGEIF('State Data'!$B$2:$B$51,'Region Data'!$A10,'State Data'!R$2:R$51)</f>
        <v>160.78000000000003</v>
      </c>
      <c r="R10" s="12">
        <f>AVERAGEIF('State Data'!$B$2:$B$51,'Region Data'!$A10,'State Data'!S$2:S$51)</f>
        <v>200.1</v>
      </c>
      <c r="S10" s="12">
        <f>AVERAGEIF('State Data'!$B$2:$B$51,'Region Data'!$A10,'State Data'!T$2:T$51)</f>
        <v>232.61999999999998</v>
      </c>
      <c r="T10" s="12">
        <f>AVERAGEIF('State Data'!$B$2:$B$51,'Region Data'!$A10,'State Data'!U$2:U$51)</f>
        <v>250.4</v>
      </c>
      <c r="U10" s="13">
        <f>AVERAGEIF('State Data'!$B$2:$B$51,'Region Data'!$A10,'State Data'!V$2:V$51)</f>
        <v>304.96000000000004</v>
      </c>
    </row>
    <row r="12" spans="1:22" x14ac:dyDescent="0.25">
      <c r="A12" s="1" t="s">
        <v>126</v>
      </c>
    </row>
    <row r="13" spans="1:22" x14ac:dyDescent="0.25">
      <c r="A13" s="1" t="s">
        <v>116</v>
      </c>
      <c r="B13" s="16">
        <f>(U2-B2)/B2</f>
        <v>2.5362288577991228</v>
      </c>
    </row>
    <row r="14" spans="1:22" x14ac:dyDescent="0.25">
      <c r="A14" s="1" t="s">
        <v>117</v>
      </c>
      <c r="B14" s="16">
        <f t="shared" ref="B14:B21" si="0">(U3-B3)/B3</f>
        <v>2.7225920994229909</v>
      </c>
    </row>
    <row r="15" spans="1:22" x14ac:dyDescent="0.25">
      <c r="A15" s="1" t="s">
        <v>118</v>
      </c>
      <c r="B15" s="16">
        <f t="shared" si="0"/>
        <v>3.0040923706518545</v>
      </c>
    </row>
    <row r="16" spans="1:22" x14ac:dyDescent="0.25">
      <c r="A16" s="1" t="s">
        <v>119</v>
      </c>
      <c r="B16" s="16">
        <f t="shared" si="0"/>
        <v>2.9273141437150558</v>
      </c>
    </row>
    <row r="17" spans="1:2" x14ac:dyDescent="0.25">
      <c r="A17" s="1" t="s">
        <v>120</v>
      </c>
      <c r="B17" s="16">
        <f t="shared" si="0"/>
        <v>2.8431711961225554</v>
      </c>
    </row>
    <row r="18" spans="1:2" x14ac:dyDescent="0.25">
      <c r="A18" s="1" t="s">
        <v>121</v>
      </c>
      <c r="B18" s="16">
        <f t="shared" si="0"/>
        <v>2.8810028248587569</v>
      </c>
    </row>
    <row r="19" spans="1:2" x14ac:dyDescent="0.25">
      <c r="A19" s="1" t="s">
        <v>122</v>
      </c>
      <c r="B19" s="16">
        <f t="shared" si="0"/>
        <v>3.0337662337662334</v>
      </c>
    </row>
    <row r="20" spans="1:2" x14ac:dyDescent="0.25">
      <c r="A20" s="1" t="s">
        <v>123</v>
      </c>
      <c r="B20" s="16">
        <f t="shared" si="0"/>
        <v>3.0363440086361999</v>
      </c>
    </row>
    <row r="21" spans="1:2" x14ac:dyDescent="0.25">
      <c r="A21" s="1" t="s">
        <v>124</v>
      </c>
      <c r="B21" s="16">
        <f t="shared" si="0"/>
        <v>2.8749682337992382</v>
      </c>
    </row>
  </sheetData>
  <pageMargins left="0.75" right="0.75" top="1" bottom="1" header="0.5" footer="0.5"/>
  <pageSetup scale="74"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State Data</vt:lpstr>
      <vt:lpstr>State Data_Summ1</vt:lpstr>
      <vt:lpstr>Region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2007-05-15T19:07:35Z</dcterms:created>
  <dcterms:modified xsi:type="dcterms:W3CDTF">2018-04-25T16:01:25Z</dcterms:modified>
</cp:coreProperties>
</file>