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98637775-D975-42F6-9639-B2A63A2F6A38}" xr6:coauthVersionLast="31" xr6:coauthVersionMax="31" xr10:uidLastSave="{00000000-0000-0000-0000-000000000000}"/>
  <bookViews>
    <workbookView xWindow="0" yWindow="0" windowWidth="21570" windowHeight="9450" xr2:uid="{00000000-000D-0000-FFFF-FFFF00000000}"/>
  </bookViews>
  <sheets>
    <sheet name="Data" sheetId="1" r:id="rId1"/>
    <sheet name="Data_Summ1" sheetId="9" r:id="rId2"/>
  </sheets>
  <calcPr calcId="179017"/>
</workbook>
</file>

<file path=xl/calcChain.xml><?xml version="1.0" encoding="utf-8"?>
<calcChain xmlns="http://schemas.openxmlformats.org/spreadsheetml/2006/main">
  <c r="C27" i="9" l="1"/>
  <c r="C26" i="9"/>
  <c r="C25" i="9"/>
  <c r="C22" i="9"/>
  <c r="C21" i="9"/>
  <c r="C20" i="9"/>
  <c r="C19" i="9"/>
  <c r="C18" i="9"/>
  <c r="C17" i="9"/>
  <c r="C16" i="9"/>
  <c r="C15" i="9"/>
  <c r="C14" i="9"/>
  <c r="C13" i="9"/>
  <c r="C12" i="9"/>
  <c r="C11" i="9"/>
  <c r="C10" i="9"/>
  <c r="C9" i="9"/>
  <c r="C6" i="9"/>
  <c r="C5" i="9"/>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c r="C4" i="9" l="1"/>
</calcChain>
</file>

<file path=xl/sharedStrings.xml><?xml version="1.0" encoding="utf-8"?>
<sst xmlns="http://schemas.openxmlformats.org/spreadsheetml/2006/main" count="28" uniqueCount="27">
  <si>
    <t>Year</t>
  </si>
  <si>
    <t>Mean</t>
  </si>
  <si>
    <t>Median</t>
  </si>
  <si>
    <t>CPI</t>
  </si>
  <si>
    <t>% change</t>
  </si>
  <si>
    <t>Summary stats for selected variables</t>
  </si>
  <si>
    <t>Variable</t>
  </si>
  <si>
    <t># observations</t>
  </si>
  <si>
    <t># numeric</t>
  </si>
  <si>
    <t># missing</t>
  </si>
  <si>
    <t>Min</t>
  </si>
  <si>
    <t>Max</t>
  </si>
  <si>
    <t>Sum</t>
  </si>
  <si>
    <t>Std Dev</t>
  </si>
  <si>
    <t>Variance</t>
  </si>
  <si>
    <t>Quartile 1</t>
  </si>
  <si>
    <t>IQR</t>
  </si>
  <si>
    <t>1st percentile</t>
  </si>
  <si>
    <t>5th percentile</t>
  </si>
  <si>
    <t>95th percentile</t>
  </si>
  <si>
    <t>99th percentile</t>
  </si>
  <si>
    <t>Measures in same units as data</t>
  </si>
  <si>
    <t>Mean Abs Dev</t>
  </si>
  <si>
    <t>Quartile 3</t>
  </si>
  <si>
    <t>Measures not in same units as data</t>
  </si>
  <si>
    <t>Skewness</t>
  </si>
  <si>
    <t>Kurtosis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</si>
</sst>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
  </numFmts>
  <fonts count="5" x14ac:knownFonts="1">
    <font>
      <sz val="11"/>
      <name val="Calibri"/>
      <family val="2"/>
    </font>
    <font>
      <b/>
      <sz val="11"/>
      <name val="Calibri"/>
      <family val="2"/>
    </font>
    <font>
      <sz val="11"/>
      <name val="Calibri"/>
      <family val="2"/>
    </font>
    <font>
      <b/>
      <sz val="10"/>
      <name val="Arial"/>
      <family val="2"/>
    </font>
    <font>
      <sz val="11"/>
      <color indexed="8"/>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2" fillId="0" borderId="0" applyFont="0" applyFill="0" applyBorder="0" applyAlignment="0" applyProtection="0"/>
  </cellStyleXfs>
  <cellXfs count="13">
    <xf numFmtId="0" fontId="0" fillId="0" borderId="0" xfId="0"/>
    <xf numFmtId="164" fontId="0" fillId="0" borderId="0" xfId="0" applyNumberFormat="1"/>
    <xf numFmtId="0" fontId="1" fillId="0" borderId="0" xfId="0" applyFont="1" applyAlignment="1">
      <alignment horizontal="right"/>
    </xf>
    <xf numFmtId="0" fontId="1" fillId="0" borderId="0" xfId="0" applyFont="1"/>
    <xf numFmtId="0" fontId="1" fillId="0" borderId="0" xfId="0" applyFont="1" applyAlignment="1">
      <alignment horizontal="center"/>
    </xf>
    <xf numFmtId="0" fontId="0" fillId="0" borderId="0" xfId="0" applyAlignment="1">
      <alignment horizontal="center"/>
    </xf>
    <xf numFmtId="0" fontId="3" fillId="0" borderId="0" xfId="0" applyFont="1" applyAlignment="1">
      <alignment horizontal="right"/>
    </xf>
    <xf numFmtId="10" fontId="0" fillId="0" borderId="0" xfId="1" applyNumberFormat="1" applyFont="1"/>
    <xf numFmtId="0" fontId="0" fillId="0" borderId="0" xfId="0" applyAlignment="1">
      <alignment horizontal="right"/>
    </xf>
    <xf numFmtId="165" fontId="0" fillId="0" borderId="0" xfId="0" applyNumberFormat="1"/>
    <xf numFmtId="3" fontId="0" fillId="0" borderId="0" xfId="0" applyNumberFormat="1"/>
    <xf numFmtId="166" fontId="4" fillId="0" borderId="0" xfId="0" applyNumberFormat="1" applyFont="1" applyFill="1" applyAlignment="1">
      <alignment horizontal="right"/>
    </xf>
    <xf numFmtId="166" fontId="0" fillId="0" borderId="0" xfId="0" applyNumberFormat="1"/>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Data!$B$1</c:f>
              <c:strCache>
                <c:ptCount val="1"/>
                <c:pt idx="0">
                  <c:v>CPI</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Data!$A$2:$A$105</c:f>
              <c:numCache>
                <c:formatCode>General</c:formatCode>
                <c:ptCount val="104"/>
                <c:pt idx="0">
                  <c:v>1914</c:v>
                </c:pt>
                <c:pt idx="1">
                  <c:v>1915</c:v>
                </c:pt>
                <c:pt idx="2">
                  <c:v>1916</c:v>
                </c:pt>
                <c:pt idx="3">
                  <c:v>1917</c:v>
                </c:pt>
                <c:pt idx="4">
                  <c:v>1918</c:v>
                </c:pt>
                <c:pt idx="5">
                  <c:v>1919</c:v>
                </c:pt>
                <c:pt idx="6">
                  <c:v>1920</c:v>
                </c:pt>
                <c:pt idx="7">
                  <c:v>1921</c:v>
                </c:pt>
                <c:pt idx="8">
                  <c:v>1922</c:v>
                </c:pt>
                <c:pt idx="9">
                  <c:v>1923</c:v>
                </c:pt>
                <c:pt idx="10">
                  <c:v>1924</c:v>
                </c:pt>
                <c:pt idx="11">
                  <c:v>1925</c:v>
                </c:pt>
                <c:pt idx="12">
                  <c:v>1926</c:v>
                </c:pt>
                <c:pt idx="13">
                  <c:v>1927</c:v>
                </c:pt>
                <c:pt idx="14">
                  <c:v>1928</c:v>
                </c:pt>
                <c:pt idx="15">
                  <c:v>1929</c:v>
                </c:pt>
                <c:pt idx="16">
                  <c:v>1930</c:v>
                </c:pt>
                <c:pt idx="17">
                  <c:v>1931</c:v>
                </c:pt>
                <c:pt idx="18">
                  <c:v>1932</c:v>
                </c:pt>
                <c:pt idx="19">
                  <c:v>1933</c:v>
                </c:pt>
                <c:pt idx="20">
                  <c:v>1934</c:v>
                </c:pt>
                <c:pt idx="21">
                  <c:v>1935</c:v>
                </c:pt>
                <c:pt idx="22">
                  <c:v>1936</c:v>
                </c:pt>
                <c:pt idx="23">
                  <c:v>1937</c:v>
                </c:pt>
                <c:pt idx="24">
                  <c:v>1938</c:v>
                </c:pt>
                <c:pt idx="25">
                  <c:v>1939</c:v>
                </c:pt>
                <c:pt idx="26">
                  <c:v>1940</c:v>
                </c:pt>
                <c:pt idx="27">
                  <c:v>1941</c:v>
                </c:pt>
                <c:pt idx="28">
                  <c:v>1942</c:v>
                </c:pt>
                <c:pt idx="29">
                  <c:v>1943</c:v>
                </c:pt>
                <c:pt idx="30">
                  <c:v>1944</c:v>
                </c:pt>
                <c:pt idx="31">
                  <c:v>1945</c:v>
                </c:pt>
                <c:pt idx="32">
                  <c:v>1946</c:v>
                </c:pt>
                <c:pt idx="33">
                  <c:v>1947</c:v>
                </c:pt>
                <c:pt idx="34">
                  <c:v>1948</c:v>
                </c:pt>
                <c:pt idx="35">
                  <c:v>1949</c:v>
                </c:pt>
                <c:pt idx="36">
                  <c:v>1950</c:v>
                </c:pt>
                <c:pt idx="37">
                  <c:v>1951</c:v>
                </c:pt>
                <c:pt idx="38">
                  <c:v>1952</c:v>
                </c:pt>
                <c:pt idx="39">
                  <c:v>1953</c:v>
                </c:pt>
                <c:pt idx="40">
                  <c:v>1954</c:v>
                </c:pt>
                <c:pt idx="41">
                  <c:v>1955</c:v>
                </c:pt>
                <c:pt idx="42">
                  <c:v>1956</c:v>
                </c:pt>
                <c:pt idx="43">
                  <c:v>1957</c:v>
                </c:pt>
                <c:pt idx="44">
                  <c:v>1958</c:v>
                </c:pt>
                <c:pt idx="45">
                  <c:v>1959</c:v>
                </c:pt>
                <c:pt idx="46">
                  <c:v>1960</c:v>
                </c:pt>
                <c:pt idx="47">
                  <c:v>1961</c:v>
                </c:pt>
                <c:pt idx="48">
                  <c:v>1962</c:v>
                </c:pt>
                <c:pt idx="49">
                  <c:v>1963</c:v>
                </c:pt>
                <c:pt idx="50">
                  <c:v>1964</c:v>
                </c:pt>
                <c:pt idx="51">
                  <c:v>1965</c:v>
                </c:pt>
                <c:pt idx="52">
                  <c:v>1966</c:v>
                </c:pt>
                <c:pt idx="53">
                  <c:v>1967</c:v>
                </c:pt>
                <c:pt idx="54">
                  <c:v>1968</c:v>
                </c:pt>
                <c:pt idx="55">
                  <c:v>1969</c:v>
                </c:pt>
                <c:pt idx="56">
                  <c:v>1970</c:v>
                </c:pt>
                <c:pt idx="57">
                  <c:v>1971</c:v>
                </c:pt>
                <c:pt idx="58">
                  <c:v>1972</c:v>
                </c:pt>
                <c:pt idx="59">
                  <c:v>1973</c:v>
                </c:pt>
                <c:pt idx="60">
                  <c:v>1974</c:v>
                </c:pt>
                <c:pt idx="61">
                  <c:v>1975</c:v>
                </c:pt>
                <c:pt idx="62">
                  <c:v>1976</c:v>
                </c:pt>
                <c:pt idx="63">
                  <c:v>1977</c:v>
                </c:pt>
                <c:pt idx="64">
                  <c:v>1978</c:v>
                </c:pt>
                <c:pt idx="65">
                  <c:v>1979</c:v>
                </c:pt>
                <c:pt idx="66">
                  <c:v>1980</c:v>
                </c:pt>
                <c:pt idx="67">
                  <c:v>1981</c:v>
                </c:pt>
                <c:pt idx="68">
                  <c:v>1982</c:v>
                </c:pt>
                <c:pt idx="69">
                  <c:v>1983</c:v>
                </c:pt>
                <c:pt idx="70">
                  <c:v>1984</c:v>
                </c:pt>
                <c:pt idx="71">
                  <c:v>1985</c:v>
                </c:pt>
                <c:pt idx="72">
                  <c:v>1986</c:v>
                </c:pt>
                <c:pt idx="73">
                  <c:v>1987</c:v>
                </c:pt>
                <c:pt idx="74">
                  <c:v>1988</c:v>
                </c:pt>
                <c:pt idx="75">
                  <c:v>1989</c:v>
                </c:pt>
                <c:pt idx="76">
                  <c:v>1990</c:v>
                </c:pt>
                <c:pt idx="77">
                  <c:v>1991</c:v>
                </c:pt>
                <c:pt idx="78">
                  <c:v>1992</c:v>
                </c:pt>
                <c:pt idx="79">
                  <c:v>1993</c:v>
                </c:pt>
                <c:pt idx="80">
                  <c:v>1994</c:v>
                </c:pt>
                <c:pt idx="81">
                  <c:v>1995</c:v>
                </c:pt>
                <c:pt idx="82">
                  <c:v>1996</c:v>
                </c:pt>
                <c:pt idx="83">
                  <c:v>1997</c:v>
                </c:pt>
                <c:pt idx="84">
                  <c:v>1998</c:v>
                </c:pt>
                <c:pt idx="85">
                  <c:v>1999</c:v>
                </c:pt>
                <c:pt idx="86">
                  <c:v>2000</c:v>
                </c:pt>
                <c:pt idx="87">
                  <c:v>2001</c:v>
                </c:pt>
                <c:pt idx="88">
                  <c:v>2002</c:v>
                </c:pt>
                <c:pt idx="89">
                  <c:v>2003</c:v>
                </c:pt>
                <c:pt idx="90">
                  <c:v>2004</c:v>
                </c:pt>
                <c:pt idx="91">
                  <c:v>2005</c:v>
                </c:pt>
                <c:pt idx="92">
                  <c:v>2006</c:v>
                </c:pt>
                <c:pt idx="93">
                  <c:v>2007</c:v>
                </c:pt>
                <c:pt idx="94">
                  <c:v>2008</c:v>
                </c:pt>
                <c:pt idx="95">
                  <c:v>2009</c:v>
                </c:pt>
                <c:pt idx="96">
                  <c:v>2010</c:v>
                </c:pt>
                <c:pt idx="97">
                  <c:v>2011</c:v>
                </c:pt>
                <c:pt idx="98">
                  <c:v>2012</c:v>
                </c:pt>
                <c:pt idx="99">
                  <c:v>2013</c:v>
                </c:pt>
                <c:pt idx="100">
                  <c:v>2014</c:v>
                </c:pt>
                <c:pt idx="101">
                  <c:v>2015</c:v>
                </c:pt>
                <c:pt idx="102">
                  <c:v>2016</c:v>
                </c:pt>
                <c:pt idx="103">
                  <c:v>2017</c:v>
                </c:pt>
              </c:numCache>
            </c:numRef>
          </c:cat>
          <c:val>
            <c:numRef>
              <c:f>Data!$B$2:$B$105</c:f>
              <c:numCache>
                <c:formatCode>#0.000</c:formatCode>
                <c:ptCount val="104"/>
                <c:pt idx="0">
                  <c:v>10.016666666666666</c:v>
                </c:pt>
                <c:pt idx="1">
                  <c:v>10.108333333333333</c:v>
                </c:pt>
                <c:pt idx="2">
                  <c:v>10.883333333333333</c:v>
                </c:pt>
                <c:pt idx="3">
                  <c:v>12.824999999999998</c:v>
                </c:pt>
                <c:pt idx="4">
                  <c:v>15.041666666666666</c:v>
                </c:pt>
                <c:pt idx="5">
                  <c:v>17.333333333333332</c:v>
                </c:pt>
                <c:pt idx="6">
                  <c:v>20.041666666666671</c:v>
                </c:pt>
                <c:pt idx="7">
                  <c:v>17.850000000000005</c:v>
                </c:pt>
                <c:pt idx="8">
                  <c:v>16.75</c:v>
                </c:pt>
                <c:pt idx="9">
                  <c:v>17.050000000000004</c:v>
                </c:pt>
                <c:pt idx="10">
                  <c:v>17.124999999999996</c:v>
                </c:pt>
                <c:pt idx="11">
                  <c:v>17.541666666666664</c:v>
                </c:pt>
                <c:pt idx="12">
                  <c:v>17.7</c:v>
                </c:pt>
                <c:pt idx="13">
                  <c:v>17.358333333333338</c:v>
                </c:pt>
                <c:pt idx="14">
                  <c:v>17.158333333333331</c:v>
                </c:pt>
                <c:pt idx="15">
                  <c:v>17.158333333333335</c:v>
                </c:pt>
                <c:pt idx="16">
                  <c:v>16.7</c:v>
                </c:pt>
                <c:pt idx="17">
                  <c:v>15.20833333333333</c:v>
                </c:pt>
                <c:pt idx="18">
                  <c:v>13.641666666666666</c:v>
                </c:pt>
                <c:pt idx="19">
                  <c:v>12.933333333333332</c:v>
                </c:pt>
                <c:pt idx="20">
                  <c:v>13.383333333333333</c:v>
                </c:pt>
                <c:pt idx="21">
                  <c:v>13.725000000000001</c:v>
                </c:pt>
                <c:pt idx="22">
                  <c:v>13.866666666666667</c:v>
                </c:pt>
                <c:pt idx="23">
                  <c:v>14.383333333333335</c:v>
                </c:pt>
                <c:pt idx="24">
                  <c:v>14.091666666666663</c:v>
                </c:pt>
                <c:pt idx="25">
                  <c:v>13.908333333333331</c:v>
                </c:pt>
                <c:pt idx="26">
                  <c:v>14.008333333333333</c:v>
                </c:pt>
                <c:pt idx="27">
                  <c:v>14.725000000000003</c:v>
                </c:pt>
                <c:pt idx="28">
                  <c:v>16.333333333333332</c:v>
                </c:pt>
                <c:pt idx="29">
                  <c:v>17.308333333333337</c:v>
                </c:pt>
                <c:pt idx="30">
                  <c:v>17.591666666666665</c:v>
                </c:pt>
                <c:pt idx="31">
                  <c:v>17.991666666666664</c:v>
                </c:pt>
                <c:pt idx="32">
                  <c:v>19.516666666666669</c:v>
                </c:pt>
                <c:pt idx="33">
                  <c:v>22.324999999999999</c:v>
                </c:pt>
                <c:pt idx="34">
                  <c:v>24.041666666666668</c:v>
                </c:pt>
                <c:pt idx="35">
                  <c:v>23.808333333333334</c:v>
                </c:pt>
                <c:pt idx="36">
                  <c:v>24.066666666666666</c:v>
                </c:pt>
                <c:pt idx="37">
                  <c:v>25.958333333333332</c:v>
                </c:pt>
                <c:pt idx="38">
                  <c:v>26.549999999999997</c:v>
                </c:pt>
                <c:pt idx="39">
                  <c:v>26.766666666666666</c:v>
                </c:pt>
                <c:pt idx="40">
                  <c:v>26.849999999999998</c:v>
                </c:pt>
                <c:pt idx="41">
                  <c:v>26.775000000000002</c:v>
                </c:pt>
                <c:pt idx="42">
                  <c:v>27.183333333333337</c:v>
                </c:pt>
                <c:pt idx="43">
                  <c:v>28.091666666666665</c:v>
                </c:pt>
                <c:pt idx="44">
                  <c:v>28.858333333333331</c:v>
                </c:pt>
                <c:pt idx="45">
                  <c:v>29.149999999999991</c:v>
                </c:pt>
                <c:pt idx="46">
                  <c:v>29.575000000000003</c:v>
                </c:pt>
                <c:pt idx="47">
                  <c:v>29.891666666666669</c:v>
                </c:pt>
                <c:pt idx="48">
                  <c:v>30.249999999999996</c:v>
                </c:pt>
                <c:pt idx="49">
                  <c:v>30.625</c:v>
                </c:pt>
                <c:pt idx="50">
                  <c:v>31.016666666666666</c:v>
                </c:pt>
                <c:pt idx="51">
                  <c:v>31.508333333333329</c:v>
                </c:pt>
                <c:pt idx="52">
                  <c:v>32.458333333333329</c:v>
                </c:pt>
                <c:pt idx="53">
                  <c:v>33.358333333333341</c:v>
                </c:pt>
                <c:pt idx="54">
                  <c:v>34.783333333333339</c:v>
                </c:pt>
                <c:pt idx="55">
                  <c:v>36.683333333333337</c:v>
                </c:pt>
                <c:pt idx="56">
                  <c:v>38.824999999999996</c:v>
                </c:pt>
                <c:pt idx="57">
                  <c:v>40.491666666666667</c:v>
                </c:pt>
                <c:pt idx="58">
                  <c:v>41.81666666666667</c:v>
                </c:pt>
                <c:pt idx="59">
                  <c:v>44.400000000000006</c:v>
                </c:pt>
                <c:pt idx="60">
                  <c:v>49.308333333333337</c:v>
                </c:pt>
                <c:pt idx="61">
                  <c:v>53.81666666666667</c:v>
                </c:pt>
                <c:pt idx="62">
                  <c:v>56.908333333333339</c:v>
                </c:pt>
                <c:pt idx="63">
                  <c:v>60.608333333333327</c:v>
                </c:pt>
                <c:pt idx="64">
                  <c:v>65.233333333333334</c:v>
                </c:pt>
                <c:pt idx="65">
                  <c:v>72.575000000000003</c:v>
                </c:pt>
                <c:pt idx="66">
                  <c:v>82.408333333333317</c:v>
                </c:pt>
                <c:pt idx="67">
                  <c:v>90.924999999999997</c:v>
                </c:pt>
                <c:pt idx="68">
                  <c:v>96.5</c:v>
                </c:pt>
                <c:pt idx="69">
                  <c:v>99.600000000000009</c:v>
                </c:pt>
                <c:pt idx="70">
                  <c:v>103.88333333333333</c:v>
                </c:pt>
                <c:pt idx="71">
                  <c:v>107.56666666666665</c:v>
                </c:pt>
                <c:pt idx="72">
                  <c:v>109.60833333333335</c:v>
                </c:pt>
                <c:pt idx="73">
                  <c:v>113.625</c:v>
                </c:pt>
                <c:pt idx="74">
                  <c:v>118.25833333333333</c:v>
                </c:pt>
                <c:pt idx="75">
                  <c:v>123.96666666666665</c:v>
                </c:pt>
                <c:pt idx="76">
                  <c:v>130.65833333333333</c:v>
                </c:pt>
                <c:pt idx="77">
                  <c:v>136.19166666666666</c:v>
                </c:pt>
                <c:pt idx="78">
                  <c:v>140.31666666666669</c:v>
                </c:pt>
                <c:pt idx="79">
                  <c:v>144.45833333333331</c:v>
                </c:pt>
                <c:pt idx="80">
                  <c:v>148.22500000000002</c:v>
                </c:pt>
                <c:pt idx="81">
                  <c:v>152.38333333333335</c:v>
                </c:pt>
                <c:pt idx="82">
                  <c:v>156.84999999999997</c:v>
                </c:pt>
                <c:pt idx="83">
                  <c:v>160.51666666666665</c:v>
                </c:pt>
                <c:pt idx="84">
                  <c:v>163.00833333333335</c:v>
                </c:pt>
                <c:pt idx="85">
                  <c:v>166.57500000000002</c:v>
                </c:pt>
                <c:pt idx="86">
                  <c:v>172.19999999999996</c:v>
                </c:pt>
                <c:pt idx="87">
                  <c:v>177.06666666666663</c:v>
                </c:pt>
                <c:pt idx="88">
                  <c:v>179.875</c:v>
                </c:pt>
                <c:pt idx="89">
                  <c:v>183.95833333333334</c:v>
                </c:pt>
                <c:pt idx="90">
                  <c:v>188.88333333333335</c:v>
                </c:pt>
                <c:pt idx="91">
                  <c:v>195.29166666666671</c:v>
                </c:pt>
                <c:pt idx="92">
                  <c:v>201.5916666666667</c:v>
                </c:pt>
                <c:pt idx="93">
                  <c:v>207.34241666666671</c:v>
                </c:pt>
                <c:pt idx="94">
                  <c:v>215.30250000000001</c:v>
                </c:pt>
                <c:pt idx="95">
                  <c:v>214.53700000000001</c:v>
                </c:pt>
                <c:pt idx="96">
                  <c:v>218.05550000000002</c:v>
                </c:pt>
                <c:pt idx="97">
                  <c:v>224.93916666666667</c:v>
                </c:pt>
                <c:pt idx="98">
                  <c:v>229.5939166666667</c:v>
                </c:pt>
                <c:pt idx="99">
                  <c:v>232.95708333333332</c:v>
                </c:pt>
                <c:pt idx="100">
                  <c:v>236.73616666666666</c:v>
                </c:pt>
                <c:pt idx="101">
                  <c:v>237.01700000000002</c:v>
                </c:pt>
                <c:pt idx="102">
                  <c:v>240.00716666666662</c:v>
                </c:pt>
                <c:pt idx="103">
                  <c:v>245.11958333333334</c:v>
                </c:pt>
              </c:numCache>
            </c:numRef>
          </c:val>
          <c:smooth val="0"/>
          <c:extLst>
            <c:ext xmlns:c16="http://schemas.microsoft.com/office/drawing/2014/chart" uri="{C3380CC4-5D6E-409C-BE32-E72D297353CC}">
              <c16:uniqueId val="{00000000-EE1A-4861-B481-EA13A48CB5DD}"/>
            </c:ext>
          </c:extLst>
        </c:ser>
        <c:dLbls>
          <c:showLegendKey val="0"/>
          <c:showVal val="0"/>
          <c:showCatName val="0"/>
          <c:showSerName val="0"/>
          <c:showPercent val="0"/>
          <c:showBubbleSize val="0"/>
        </c:dLbls>
        <c:marker val="1"/>
        <c:smooth val="0"/>
        <c:axId val="722526304"/>
        <c:axId val="722521056"/>
      </c:lineChart>
      <c:catAx>
        <c:axId val="722526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21056"/>
        <c:crosses val="autoZero"/>
        <c:auto val="1"/>
        <c:lblAlgn val="ctr"/>
        <c:lblOffset val="100"/>
        <c:noMultiLvlLbl val="0"/>
      </c:catAx>
      <c:valAx>
        <c:axId val="722521056"/>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263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Data!$C$1</c:f>
              <c:strCache>
                <c:ptCount val="1"/>
                <c:pt idx="0">
                  <c:v>% change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Data!$A$2:$A$105</c:f>
              <c:numCache>
                <c:formatCode>General</c:formatCode>
                <c:ptCount val="104"/>
                <c:pt idx="0">
                  <c:v>1914</c:v>
                </c:pt>
                <c:pt idx="1">
                  <c:v>1915</c:v>
                </c:pt>
                <c:pt idx="2">
                  <c:v>1916</c:v>
                </c:pt>
                <c:pt idx="3">
                  <c:v>1917</c:v>
                </c:pt>
                <c:pt idx="4">
                  <c:v>1918</c:v>
                </c:pt>
                <c:pt idx="5">
                  <c:v>1919</c:v>
                </c:pt>
                <c:pt idx="6">
                  <c:v>1920</c:v>
                </c:pt>
                <c:pt idx="7">
                  <c:v>1921</c:v>
                </c:pt>
                <c:pt idx="8">
                  <c:v>1922</c:v>
                </c:pt>
                <c:pt idx="9">
                  <c:v>1923</c:v>
                </c:pt>
                <c:pt idx="10">
                  <c:v>1924</c:v>
                </c:pt>
                <c:pt idx="11">
                  <c:v>1925</c:v>
                </c:pt>
                <c:pt idx="12">
                  <c:v>1926</c:v>
                </c:pt>
                <c:pt idx="13">
                  <c:v>1927</c:v>
                </c:pt>
                <c:pt idx="14">
                  <c:v>1928</c:v>
                </c:pt>
                <c:pt idx="15">
                  <c:v>1929</c:v>
                </c:pt>
                <c:pt idx="16">
                  <c:v>1930</c:v>
                </c:pt>
                <c:pt idx="17">
                  <c:v>1931</c:v>
                </c:pt>
                <c:pt idx="18">
                  <c:v>1932</c:v>
                </c:pt>
                <c:pt idx="19">
                  <c:v>1933</c:v>
                </c:pt>
                <c:pt idx="20">
                  <c:v>1934</c:v>
                </c:pt>
                <c:pt idx="21">
                  <c:v>1935</c:v>
                </c:pt>
                <c:pt idx="22">
                  <c:v>1936</c:v>
                </c:pt>
                <c:pt idx="23">
                  <c:v>1937</c:v>
                </c:pt>
                <c:pt idx="24">
                  <c:v>1938</c:v>
                </c:pt>
                <c:pt idx="25">
                  <c:v>1939</c:v>
                </c:pt>
                <c:pt idx="26">
                  <c:v>1940</c:v>
                </c:pt>
                <c:pt idx="27">
                  <c:v>1941</c:v>
                </c:pt>
                <c:pt idx="28">
                  <c:v>1942</c:v>
                </c:pt>
                <c:pt idx="29">
                  <c:v>1943</c:v>
                </c:pt>
                <c:pt idx="30">
                  <c:v>1944</c:v>
                </c:pt>
                <c:pt idx="31">
                  <c:v>1945</c:v>
                </c:pt>
                <c:pt idx="32">
                  <c:v>1946</c:v>
                </c:pt>
                <c:pt idx="33">
                  <c:v>1947</c:v>
                </c:pt>
                <c:pt idx="34">
                  <c:v>1948</c:v>
                </c:pt>
                <c:pt idx="35">
                  <c:v>1949</c:v>
                </c:pt>
                <c:pt idx="36">
                  <c:v>1950</c:v>
                </c:pt>
                <c:pt idx="37">
                  <c:v>1951</c:v>
                </c:pt>
                <c:pt idx="38">
                  <c:v>1952</c:v>
                </c:pt>
                <c:pt idx="39">
                  <c:v>1953</c:v>
                </c:pt>
                <c:pt idx="40">
                  <c:v>1954</c:v>
                </c:pt>
                <c:pt idx="41">
                  <c:v>1955</c:v>
                </c:pt>
                <c:pt idx="42">
                  <c:v>1956</c:v>
                </c:pt>
                <c:pt idx="43">
                  <c:v>1957</c:v>
                </c:pt>
                <c:pt idx="44">
                  <c:v>1958</c:v>
                </c:pt>
                <c:pt idx="45">
                  <c:v>1959</c:v>
                </c:pt>
                <c:pt idx="46">
                  <c:v>1960</c:v>
                </c:pt>
                <c:pt idx="47">
                  <c:v>1961</c:v>
                </c:pt>
                <c:pt idx="48">
                  <c:v>1962</c:v>
                </c:pt>
                <c:pt idx="49">
                  <c:v>1963</c:v>
                </c:pt>
                <c:pt idx="50">
                  <c:v>1964</c:v>
                </c:pt>
                <c:pt idx="51">
                  <c:v>1965</c:v>
                </c:pt>
                <c:pt idx="52">
                  <c:v>1966</c:v>
                </c:pt>
                <c:pt idx="53">
                  <c:v>1967</c:v>
                </c:pt>
                <c:pt idx="54">
                  <c:v>1968</c:v>
                </c:pt>
                <c:pt idx="55">
                  <c:v>1969</c:v>
                </c:pt>
                <c:pt idx="56">
                  <c:v>1970</c:v>
                </c:pt>
                <c:pt idx="57">
                  <c:v>1971</c:v>
                </c:pt>
                <c:pt idx="58">
                  <c:v>1972</c:v>
                </c:pt>
                <c:pt idx="59">
                  <c:v>1973</c:v>
                </c:pt>
                <c:pt idx="60">
                  <c:v>1974</c:v>
                </c:pt>
                <c:pt idx="61">
                  <c:v>1975</c:v>
                </c:pt>
                <c:pt idx="62">
                  <c:v>1976</c:v>
                </c:pt>
                <c:pt idx="63">
                  <c:v>1977</c:v>
                </c:pt>
                <c:pt idx="64">
                  <c:v>1978</c:v>
                </c:pt>
                <c:pt idx="65">
                  <c:v>1979</c:v>
                </c:pt>
                <c:pt idx="66">
                  <c:v>1980</c:v>
                </c:pt>
                <c:pt idx="67">
                  <c:v>1981</c:v>
                </c:pt>
                <c:pt idx="68">
                  <c:v>1982</c:v>
                </c:pt>
                <c:pt idx="69">
                  <c:v>1983</c:v>
                </c:pt>
                <c:pt idx="70">
                  <c:v>1984</c:v>
                </c:pt>
                <c:pt idx="71">
                  <c:v>1985</c:v>
                </c:pt>
                <c:pt idx="72">
                  <c:v>1986</c:v>
                </c:pt>
                <c:pt idx="73">
                  <c:v>1987</c:v>
                </c:pt>
                <c:pt idx="74">
                  <c:v>1988</c:v>
                </c:pt>
                <c:pt idx="75">
                  <c:v>1989</c:v>
                </c:pt>
                <c:pt idx="76">
                  <c:v>1990</c:v>
                </c:pt>
                <c:pt idx="77">
                  <c:v>1991</c:v>
                </c:pt>
                <c:pt idx="78">
                  <c:v>1992</c:v>
                </c:pt>
                <c:pt idx="79">
                  <c:v>1993</c:v>
                </c:pt>
                <c:pt idx="80">
                  <c:v>1994</c:v>
                </c:pt>
                <c:pt idx="81">
                  <c:v>1995</c:v>
                </c:pt>
                <c:pt idx="82">
                  <c:v>1996</c:v>
                </c:pt>
                <c:pt idx="83">
                  <c:v>1997</c:v>
                </c:pt>
                <c:pt idx="84">
                  <c:v>1998</c:v>
                </c:pt>
                <c:pt idx="85">
                  <c:v>1999</c:v>
                </c:pt>
                <c:pt idx="86">
                  <c:v>2000</c:v>
                </c:pt>
                <c:pt idx="87">
                  <c:v>2001</c:v>
                </c:pt>
                <c:pt idx="88">
                  <c:v>2002</c:v>
                </c:pt>
                <c:pt idx="89">
                  <c:v>2003</c:v>
                </c:pt>
                <c:pt idx="90">
                  <c:v>2004</c:v>
                </c:pt>
                <c:pt idx="91">
                  <c:v>2005</c:v>
                </c:pt>
                <c:pt idx="92">
                  <c:v>2006</c:v>
                </c:pt>
                <c:pt idx="93">
                  <c:v>2007</c:v>
                </c:pt>
                <c:pt idx="94">
                  <c:v>2008</c:v>
                </c:pt>
                <c:pt idx="95">
                  <c:v>2009</c:v>
                </c:pt>
                <c:pt idx="96">
                  <c:v>2010</c:v>
                </c:pt>
                <c:pt idx="97">
                  <c:v>2011</c:v>
                </c:pt>
                <c:pt idx="98">
                  <c:v>2012</c:v>
                </c:pt>
                <c:pt idx="99">
                  <c:v>2013</c:v>
                </c:pt>
                <c:pt idx="100">
                  <c:v>2014</c:v>
                </c:pt>
                <c:pt idx="101">
                  <c:v>2015</c:v>
                </c:pt>
                <c:pt idx="102">
                  <c:v>2016</c:v>
                </c:pt>
                <c:pt idx="103">
                  <c:v>2017</c:v>
                </c:pt>
              </c:numCache>
            </c:numRef>
          </c:cat>
          <c:val>
            <c:numRef>
              <c:f>Data!$C$2:$C$105</c:f>
              <c:numCache>
                <c:formatCode>0.00%</c:formatCode>
                <c:ptCount val="104"/>
                <c:pt idx="1">
                  <c:v>9.1514143094842057E-3</c:v>
                </c:pt>
                <c:pt idx="2">
                  <c:v>7.6669414674361128E-2</c:v>
                </c:pt>
                <c:pt idx="3">
                  <c:v>0.17840735068912694</c:v>
                </c:pt>
                <c:pt idx="4">
                  <c:v>0.17283950617283969</c:v>
                </c:pt>
                <c:pt idx="5">
                  <c:v>0.15235457063711907</c:v>
                </c:pt>
                <c:pt idx="6">
                  <c:v>0.15625000000000036</c:v>
                </c:pt>
                <c:pt idx="7">
                  <c:v>-0.10935550935550932</c:v>
                </c:pt>
                <c:pt idx="8">
                  <c:v>-6.1624649859944237E-2</c:v>
                </c:pt>
                <c:pt idx="9">
                  <c:v>1.7910447761194284E-2</c:v>
                </c:pt>
                <c:pt idx="10">
                  <c:v>4.3988269794716815E-3</c:v>
                </c:pt>
                <c:pt idx="11">
                  <c:v>2.4330900243309077E-2</c:v>
                </c:pt>
                <c:pt idx="12">
                  <c:v>9.0261282660333494E-3</c:v>
                </c:pt>
                <c:pt idx="13">
                  <c:v>-1.9303201506591042E-2</c:v>
                </c:pt>
                <c:pt idx="14">
                  <c:v>-1.1521843494959558E-2</c:v>
                </c:pt>
                <c:pt idx="15">
                  <c:v>2.0705470687521134E-16</c:v>
                </c:pt>
                <c:pt idx="16">
                  <c:v>-2.6711996114618882E-2</c:v>
                </c:pt>
                <c:pt idx="17">
                  <c:v>-8.9321357285429281E-2</c:v>
                </c:pt>
                <c:pt idx="18">
                  <c:v>-0.10301369863013687</c:v>
                </c:pt>
                <c:pt idx="19">
                  <c:v>-5.1924251679902306E-2</c:v>
                </c:pt>
                <c:pt idx="20">
                  <c:v>3.4793814432989775E-2</c:v>
                </c:pt>
                <c:pt idx="21">
                  <c:v>2.5529265255292796E-2</c:v>
                </c:pt>
                <c:pt idx="22">
                  <c:v>1.0321797207043038E-2</c:v>
                </c:pt>
                <c:pt idx="23">
                  <c:v>3.7259615384615447E-2</c:v>
                </c:pt>
                <c:pt idx="24">
                  <c:v>-2.0278099652375762E-2</c:v>
                </c:pt>
                <c:pt idx="25">
                  <c:v>-1.3010053222944898E-2</c:v>
                </c:pt>
                <c:pt idx="26">
                  <c:v>7.1899340922709238E-3</c:v>
                </c:pt>
                <c:pt idx="27">
                  <c:v>5.1160023795360166E-2</c:v>
                </c:pt>
                <c:pt idx="28">
                  <c:v>0.10922467458969974</c:v>
                </c:pt>
                <c:pt idx="29">
                  <c:v>5.9693877551020715E-2</c:v>
                </c:pt>
                <c:pt idx="30">
                  <c:v>1.636976408281143E-2</c:v>
                </c:pt>
                <c:pt idx="31">
                  <c:v>2.2738038844149613E-2</c:v>
                </c:pt>
                <c:pt idx="32">
                  <c:v>8.4761463640574672E-2</c:v>
                </c:pt>
                <c:pt idx="33">
                  <c:v>0.14389410760034141</c:v>
                </c:pt>
                <c:pt idx="34">
                  <c:v>7.6894363568495799E-2</c:v>
                </c:pt>
                <c:pt idx="35">
                  <c:v>-9.7053726169844413E-3</c:v>
                </c:pt>
                <c:pt idx="36">
                  <c:v>1.0850542527126337E-2</c:v>
                </c:pt>
                <c:pt idx="37">
                  <c:v>7.8601108033240955E-2</c:v>
                </c:pt>
                <c:pt idx="38">
                  <c:v>2.2792937399678911E-2</c:v>
                </c:pt>
                <c:pt idx="39">
                  <c:v>8.1607030759573863E-3</c:v>
                </c:pt>
                <c:pt idx="40">
                  <c:v>3.1133250311332064E-3</c:v>
                </c:pt>
                <c:pt idx="41">
                  <c:v>-2.7932960893853162E-3</c:v>
                </c:pt>
                <c:pt idx="42">
                  <c:v>1.5250544662309429E-2</c:v>
                </c:pt>
                <c:pt idx="43">
                  <c:v>3.341508277130574E-2</c:v>
                </c:pt>
                <c:pt idx="44">
                  <c:v>2.7291604865025184E-2</c:v>
                </c:pt>
                <c:pt idx="45">
                  <c:v>1.0106843777071699E-2</c:v>
                </c:pt>
                <c:pt idx="46">
                  <c:v>1.4579759862779125E-2</c:v>
                </c:pt>
                <c:pt idx="47">
                  <c:v>1.0707241476472236E-2</c:v>
                </c:pt>
                <c:pt idx="48">
                  <c:v>1.1987733482018193E-2</c:v>
                </c:pt>
                <c:pt idx="49">
                  <c:v>1.2396694214876151E-2</c:v>
                </c:pt>
                <c:pt idx="50">
                  <c:v>1.2789115646258472E-2</c:v>
                </c:pt>
                <c:pt idx="51">
                  <c:v>1.5851692638366371E-2</c:v>
                </c:pt>
                <c:pt idx="52">
                  <c:v>3.0150753768844202E-2</c:v>
                </c:pt>
                <c:pt idx="53">
                  <c:v>2.7727856225931078E-2</c:v>
                </c:pt>
                <c:pt idx="54">
                  <c:v>4.2717961528853265E-2</c:v>
                </c:pt>
                <c:pt idx="55">
                  <c:v>5.462386200287489E-2</c:v>
                </c:pt>
                <c:pt idx="56">
                  <c:v>5.8382553384824856E-2</c:v>
                </c:pt>
                <c:pt idx="57">
                  <c:v>4.2927666881305129E-2</c:v>
                </c:pt>
                <c:pt idx="58">
                  <c:v>3.2722782465527955E-2</c:v>
                </c:pt>
                <c:pt idx="59">
                  <c:v>6.1777600637704315E-2</c:v>
                </c:pt>
                <c:pt idx="60">
                  <c:v>0.11054804804804799</c:v>
                </c:pt>
                <c:pt idx="61">
                  <c:v>9.1431468649653527E-2</c:v>
                </c:pt>
                <c:pt idx="62">
                  <c:v>5.7448126354908674E-2</c:v>
                </c:pt>
                <c:pt idx="63">
                  <c:v>6.5016839947283439E-2</c:v>
                </c:pt>
                <c:pt idx="64">
                  <c:v>7.6309638388560558E-2</c:v>
                </c:pt>
                <c:pt idx="65">
                  <c:v>0.11254471129279513</c:v>
                </c:pt>
                <c:pt idx="66">
                  <c:v>0.13549201974968397</c:v>
                </c:pt>
                <c:pt idx="67">
                  <c:v>0.10334715340277094</c:v>
                </c:pt>
                <c:pt idx="68">
                  <c:v>6.1314270002749555E-2</c:v>
                </c:pt>
                <c:pt idx="69">
                  <c:v>3.2124352331606307E-2</c:v>
                </c:pt>
                <c:pt idx="70">
                  <c:v>4.3005354752342538E-2</c:v>
                </c:pt>
                <c:pt idx="71">
                  <c:v>3.5456441520936847E-2</c:v>
                </c:pt>
                <c:pt idx="72">
                  <c:v>1.8980477223427644E-2</c:v>
                </c:pt>
                <c:pt idx="73">
                  <c:v>3.6645632175169023E-2</c:v>
                </c:pt>
                <c:pt idx="74">
                  <c:v>4.077741107444071E-2</c:v>
                </c:pt>
                <c:pt idx="75">
                  <c:v>4.8270030300894898E-2</c:v>
                </c:pt>
                <c:pt idx="76">
                  <c:v>5.3979564399032086E-2</c:v>
                </c:pt>
                <c:pt idx="77">
                  <c:v>4.2349639645385531E-2</c:v>
                </c:pt>
                <c:pt idx="78">
                  <c:v>3.0288196781496874E-2</c:v>
                </c:pt>
                <c:pt idx="79">
                  <c:v>2.9516569663855248E-2</c:v>
                </c:pt>
                <c:pt idx="80">
                  <c:v>2.6074415921546298E-2</c:v>
                </c:pt>
                <c:pt idx="81">
                  <c:v>2.8054196885365701E-2</c:v>
                </c:pt>
                <c:pt idx="82">
                  <c:v>2.9312041999343397E-2</c:v>
                </c:pt>
                <c:pt idx="83">
                  <c:v>2.3376899373074189E-2</c:v>
                </c:pt>
                <c:pt idx="84">
                  <c:v>1.5522790987436629E-2</c:v>
                </c:pt>
                <c:pt idx="85">
                  <c:v>2.1880271969735673E-2</c:v>
                </c:pt>
                <c:pt idx="86">
                  <c:v>3.3768572714992902E-2</c:v>
                </c:pt>
                <c:pt idx="87">
                  <c:v>2.8261711188540508E-2</c:v>
                </c:pt>
                <c:pt idx="88">
                  <c:v>1.5860316265060424E-2</c:v>
                </c:pt>
                <c:pt idx="89">
                  <c:v>2.2700949733611357E-2</c:v>
                </c:pt>
                <c:pt idx="90">
                  <c:v>2.6772366930917387E-2</c:v>
                </c:pt>
                <c:pt idx="91">
                  <c:v>3.3927468454954694E-2</c:v>
                </c:pt>
                <c:pt idx="92">
                  <c:v>3.2259441007040653E-2</c:v>
                </c:pt>
                <c:pt idx="93">
                  <c:v>2.8526724815013896E-2</c:v>
                </c:pt>
                <c:pt idx="94">
                  <c:v>3.8391002966509748E-2</c:v>
                </c:pt>
                <c:pt idx="95">
                  <c:v>-3.555462662997424E-3</c:v>
                </c:pt>
                <c:pt idx="96">
                  <c:v>1.6400434423898987E-2</c:v>
                </c:pt>
                <c:pt idx="97">
                  <c:v>3.1568415686220437E-2</c:v>
                </c:pt>
                <c:pt idx="98">
                  <c:v>2.0693372652606234E-2</c:v>
                </c:pt>
                <c:pt idx="99">
                  <c:v>1.4648326556271045E-2</c:v>
                </c:pt>
                <c:pt idx="100">
                  <c:v>1.6222229774082195E-2</c:v>
                </c:pt>
                <c:pt idx="101">
                  <c:v>1.1862713555245909E-3</c:v>
                </c:pt>
                <c:pt idx="102">
                  <c:v>1.2615832057053274E-2</c:v>
                </c:pt>
                <c:pt idx="103">
                  <c:v>2.1301100036596347E-2</c:v>
                </c:pt>
              </c:numCache>
            </c:numRef>
          </c:val>
          <c:smooth val="0"/>
          <c:extLst>
            <c:ext xmlns:c16="http://schemas.microsoft.com/office/drawing/2014/chart" uri="{C3380CC4-5D6E-409C-BE32-E72D297353CC}">
              <c16:uniqueId val="{00000000-EE1A-4861-B481-EA13A48CB5DD}"/>
            </c:ext>
          </c:extLst>
        </c:ser>
        <c:dLbls>
          <c:showLegendKey val="0"/>
          <c:showVal val="0"/>
          <c:showCatName val="0"/>
          <c:showSerName val="0"/>
          <c:showPercent val="0"/>
          <c:showBubbleSize val="0"/>
        </c:dLbls>
        <c:marker val="1"/>
        <c:smooth val="0"/>
        <c:axId val="722526304"/>
        <c:axId val="722521056"/>
      </c:lineChart>
      <c:catAx>
        <c:axId val="722526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21056"/>
        <c:crosses val="autoZero"/>
        <c:auto val="1"/>
        <c:lblAlgn val="ctr"/>
        <c:lblOffset val="100"/>
        <c:noMultiLvlLbl val="0"/>
      </c:catAx>
      <c:valAx>
        <c:axId val="722521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263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0</xdr:rowOff>
    </xdr:from>
    <xdr:to>
      <xdr:col>9</xdr:col>
      <xdr:colOff>333375</xdr:colOff>
      <xdr:row>15</xdr:row>
      <xdr:rowOff>76200</xdr:rowOff>
    </xdr:to>
    <xdr:graphicFrame macro="">
      <xdr:nvGraphicFramePr>
        <xdr:cNvPr id="6" name="Chart 5">
          <a:extLst>
            <a:ext uri="{FF2B5EF4-FFF2-40B4-BE49-F238E27FC236}">
              <a16:creationId xmlns:a16="http://schemas.microsoft.com/office/drawing/2014/main" id="{4F96BDC1-117A-4BD4-A910-01BC665161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16</xdr:row>
      <xdr:rowOff>9525</xdr:rowOff>
    </xdr:from>
    <xdr:to>
      <xdr:col>9</xdr:col>
      <xdr:colOff>333375</xdr:colOff>
      <xdr:row>30</xdr:row>
      <xdr:rowOff>85725</xdr:rowOff>
    </xdr:to>
    <xdr:graphicFrame macro="">
      <xdr:nvGraphicFramePr>
        <xdr:cNvPr id="7" name="Chart 6">
          <a:extLst>
            <a:ext uri="{FF2B5EF4-FFF2-40B4-BE49-F238E27FC236}">
              <a16:creationId xmlns:a16="http://schemas.microsoft.com/office/drawing/2014/main" id="{7995864F-D29D-4045-8B07-AD8EFDCAEB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9</xdr:row>
      <xdr:rowOff>0</xdr:rowOff>
    </xdr:from>
    <xdr:to>
      <xdr:col>10</xdr:col>
      <xdr:colOff>133350</xdr:colOff>
      <xdr:row>18</xdr:row>
      <xdr:rowOff>66674</xdr:rowOff>
    </xdr:to>
    <xdr:sp macro="" textlink="">
      <xdr:nvSpPr>
        <xdr:cNvPr id="2" name="TextBox 1">
          <a:extLst>
            <a:ext uri="{FF2B5EF4-FFF2-40B4-BE49-F238E27FC236}">
              <a16:creationId xmlns:a16="http://schemas.microsoft.com/office/drawing/2014/main" id="{9258D5B9-4601-4DD2-9CFB-21F96547BB92}"/>
            </a:ext>
          </a:extLst>
        </xdr:cNvPr>
        <xdr:cNvSpPr txBox="1"/>
      </xdr:nvSpPr>
      <xdr:spPr>
        <a:xfrm>
          <a:off x="2819400" y="1714500"/>
          <a:ext cx="3790950" cy="17811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changes tend to be positive. For example, 75% of them are larger than 1.22%, and 25% are larger than 4.56%. (The IQR</a:t>
          </a:r>
          <a:r>
            <a:rPr lang="en-US" sz="1100" baseline="0"/>
            <a:t> is simply the difference.) These changes haven't really been trending upward or downward (see below) over time, so their summary stats to the left are meaningful for the future. But the cost of living </a:t>
          </a:r>
          <a:r>
            <a:rPr lang="en-US" sz="1100" i="1" baseline="0"/>
            <a:t>has </a:t>
          </a:r>
          <a:r>
            <a:rPr lang="en-US" sz="1100" i="0" baseline="0"/>
            <a:t>been trending upward, so historical averages or other summary stats of the CPI itself wouldn't be very useful for understanding the future.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530"/>
  <sheetViews>
    <sheetView tabSelected="1" workbookViewId="0"/>
  </sheetViews>
  <sheetFormatPr defaultRowHeight="15" customHeight="1" x14ac:dyDescent="0.25"/>
  <cols>
    <col min="1" max="1" width="9.140625" style="5"/>
    <col min="2" max="2" width="8.140625" customWidth="1"/>
    <col min="3" max="3" width="9.28515625" bestFit="1" customWidth="1"/>
    <col min="5" max="15" width="12.7109375" customWidth="1"/>
  </cols>
  <sheetData>
    <row r="1" spans="1:3" s="3" customFormat="1" ht="15" customHeight="1" x14ac:dyDescent="0.25">
      <c r="A1" s="4" t="s">
        <v>0</v>
      </c>
      <c r="B1" s="6" t="s">
        <v>3</v>
      </c>
      <c r="C1" s="2" t="s">
        <v>4</v>
      </c>
    </row>
    <row r="2" spans="1:3" ht="15" customHeight="1" x14ac:dyDescent="0.25">
      <c r="A2" s="5">
        <v>1914</v>
      </c>
      <c r="B2" s="11">
        <v>10.016666666666666</v>
      </c>
    </row>
    <row r="3" spans="1:3" ht="15" customHeight="1" x14ac:dyDescent="0.25">
      <c r="A3" s="5">
        <v>1915</v>
      </c>
      <c r="B3" s="11">
        <v>10.108333333333333</v>
      </c>
      <c r="C3" s="7">
        <f>(B3-B2)/B2</f>
        <v>9.1514143094842057E-3</v>
      </c>
    </row>
    <row r="4" spans="1:3" ht="15" customHeight="1" x14ac:dyDescent="0.25">
      <c r="A4" s="5">
        <v>1916</v>
      </c>
      <c r="B4" s="11">
        <v>10.883333333333333</v>
      </c>
      <c r="C4" s="7">
        <f t="shared" ref="C4:C67" si="0">(B4-B3)/B3</f>
        <v>7.6669414674361128E-2</v>
      </c>
    </row>
    <row r="5" spans="1:3" ht="15" customHeight="1" x14ac:dyDescent="0.25">
      <c r="A5" s="5">
        <v>1917</v>
      </c>
      <c r="B5" s="11">
        <v>12.824999999999998</v>
      </c>
      <c r="C5" s="7">
        <f t="shared" si="0"/>
        <v>0.17840735068912694</v>
      </c>
    </row>
    <row r="6" spans="1:3" ht="15" customHeight="1" x14ac:dyDescent="0.25">
      <c r="A6" s="5">
        <v>1918</v>
      </c>
      <c r="B6" s="11">
        <v>15.041666666666666</v>
      </c>
      <c r="C6" s="7">
        <f t="shared" si="0"/>
        <v>0.17283950617283969</v>
      </c>
    </row>
    <row r="7" spans="1:3" ht="15" customHeight="1" x14ac:dyDescent="0.25">
      <c r="A7" s="5">
        <v>1919</v>
      </c>
      <c r="B7" s="11">
        <v>17.333333333333332</v>
      </c>
      <c r="C7" s="7">
        <f t="shared" si="0"/>
        <v>0.15235457063711907</v>
      </c>
    </row>
    <row r="8" spans="1:3" ht="15" customHeight="1" x14ac:dyDescent="0.25">
      <c r="A8" s="5">
        <v>1920</v>
      </c>
      <c r="B8" s="11">
        <v>20.041666666666671</v>
      </c>
      <c r="C8" s="7">
        <f t="shared" si="0"/>
        <v>0.15625000000000036</v>
      </c>
    </row>
    <row r="9" spans="1:3" ht="15" customHeight="1" x14ac:dyDescent="0.25">
      <c r="A9" s="5">
        <v>1921</v>
      </c>
      <c r="B9" s="11">
        <v>17.850000000000005</v>
      </c>
      <c r="C9" s="7">
        <f t="shared" si="0"/>
        <v>-0.10935550935550932</v>
      </c>
    </row>
    <row r="10" spans="1:3" ht="15" customHeight="1" x14ac:dyDescent="0.25">
      <c r="A10" s="5">
        <v>1922</v>
      </c>
      <c r="B10" s="11">
        <v>16.75</v>
      </c>
      <c r="C10" s="7">
        <f t="shared" si="0"/>
        <v>-6.1624649859944237E-2</v>
      </c>
    </row>
    <row r="11" spans="1:3" ht="15" customHeight="1" x14ac:dyDescent="0.25">
      <c r="A11" s="5">
        <v>1923</v>
      </c>
      <c r="B11" s="11">
        <v>17.050000000000004</v>
      </c>
      <c r="C11" s="7">
        <f t="shared" si="0"/>
        <v>1.7910447761194284E-2</v>
      </c>
    </row>
    <row r="12" spans="1:3" ht="15" customHeight="1" x14ac:dyDescent="0.25">
      <c r="A12" s="5">
        <v>1924</v>
      </c>
      <c r="B12" s="11">
        <v>17.124999999999996</v>
      </c>
      <c r="C12" s="7">
        <f t="shared" si="0"/>
        <v>4.3988269794716815E-3</v>
      </c>
    </row>
    <row r="13" spans="1:3" ht="15" customHeight="1" x14ac:dyDescent="0.25">
      <c r="A13" s="5">
        <v>1925</v>
      </c>
      <c r="B13" s="11">
        <v>17.541666666666664</v>
      </c>
      <c r="C13" s="7">
        <f t="shared" si="0"/>
        <v>2.4330900243309077E-2</v>
      </c>
    </row>
    <row r="14" spans="1:3" ht="15" customHeight="1" x14ac:dyDescent="0.25">
      <c r="A14" s="5">
        <v>1926</v>
      </c>
      <c r="B14" s="11">
        <v>17.7</v>
      </c>
      <c r="C14" s="7">
        <f t="shared" si="0"/>
        <v>9.0261282660333494E-3</v>
      </c>
    </row>
    <row r="15" spans="1:3" ht="15" customHeight="1" x14ac:dyDescent="0.25">
      <c r="A15" s="5">
        <v>1927</v>
      </c>
      <c r="B15" s="11">
        <v>17.358333333333338</v>
      </c>
      <c r="C15" s="7">
        <f t="shared" si="0"/>
        <v>-1.9303201506591042E-2</v>
      </c>
    </row>
    <row r="16" spans="1:3" ht="15" customHeight="1" x14ac:dyDescent="0.25">
      <c r="A16" s="5">
        <v>1928</v>
      </c>
      <c r="B16" s="11">
        <v>17.158333333333331</v>
      </c>
      <c r="C16" s="7">
        <f t="shared" si="0"/>
        <v>-1.1521843494959558E-2</v>
      </c>
    </row>
    <row r="17" spans="1:3" ht="15" customHeight="1" x14ac:dyDescent="0.25">
      <c r="A17" s="5">
        <v>1929</v>
      </c>
      <c r="B17" s="11">
        <v>17.158333333333335</v>
      </c>
      <c r="C17" s="7">
        <f t="shared" si="0"/>
        <v>2.0705470687521134E-16</v>
      </c>
    </row>
    <row r="18" spans="1:3" ht="15" customHeight="1" x14ac:dyDescent="0.25">
      <c r="A18" s="5">
        <v>1930</v>
      </c>
      <c r="B18" s="11">
        <v>16.7</v>
      </c>
      <c r="C18" s="7">
        <f t="shared" si="0"/>
        <v>-2.6711996114618882E-2</v>
      </c>
    </row>
    <row r="19" spans="1:3" ht="15" customHeight="1" x14ac:dyDescent="0.25">
      <c r="A19" s="5">
        <v>1931</v>
      </c>
      <c r="B19" s="11">
        <v>15.20833333333333</v>
      </c>
      <c r="C19" s="7">
        <f t="shared" si="0"/>
        <v>-8.9321357285429281E-2</v>
      </c>
    </row>
    <row r="20" spans="1:3" ht="15" customHeight="1" x14ac:dyDescent="0.25">
      <c r="A20" s="5">
        <v>1932</v>
      </c>
      <c r="B20" s="11">
        <v>13.641666666666666</v>
      </c>
      <c r="C20" s="7">
        <f t="shared" si="0"/>
        <v>-0.10301369863013687</v>
      </c>
    </row>
    <row r="21" spans="1:3" ht="15" customHeight="1" x14ac:dyDescent="0.25">
      <c r="A21" s="5">
        <v>1933</v>
      </c>
      <c r="B21" s="11">
        <v>12.933333333333332</v>
      </c>
      <c r="C21" s="7">
        <f t="shared" si="0"/>
        <v>-5.1924251679902306E-2</v>
      </c>
    </row>
    <row r="22" spans="1:3" ht="15" customHeight="1" x14ac:dyDescent="0.25">
      <c r="A22" s="5">
        <v>1934</v>
      </c>
      <c r="B22" s="11">
        <v>13.383333333333333</v>
      </c>
      <c r="C22" s="7">
        <f t="shared" si="0"/>
        <v>3.4793814432989775E-2</v>
      </c>
    </row>
    <row r="23" spans="1:3" ht="15" customHeight="1" x14ac:dyDescent="0.25">
      <c r="A23" s="5">
        <v>1935</v>
      </c>
      <c r="B23" s="11">
        <v>13.725000000000001</v>
      </c>
      <c r="C23" s="7">
        <f t="shared" si="0"/>
        <v>2.5529265255292796E-2</v>
      </c>
    </row>
    <row r="24" spans="1:3" ht="15" customHeight="1" x14ac:dyDescent="0.25">
      <c r="A24" s="5">
        <v>1936</v>
      </c>
      <c r="B24" s="11">
        <v>13.866666666666667</v>
      </c>
      <c r="C24" s="7">
        <f t="shared" si="0"/>
        <v>1.0321797207043038E-2</v>
      </c>
    </row>
    <row r="25" spans="1:3" ht="15" customHeight="1" x14ac:dyDescent="0.25">
      <c r="A25" s="5">
        <v>1937</v>
      </c>
      <c r="B25" s="11">
        <v>14.383333333333335</v>
      </c>
      <c r="C25" s="7">
        <f t="shared" si="0"/>
        <v>3.7259615384615447E-2</v>
      </c>
    </row>
    <row r="26" spans="1:3" ht="15" customHeight="1" x14ac:dyDescent="0.25">
      <c r="A26" s="5">
        <v>1938</v>
      </c>
      <c r="B26" s="11">
        <v>14.091666666666663</v>
      </c>
      <c r="C26" s="7">
        <f t="shared" si="0"/>
        <v>-2.0278099652375762E-2</v>
      </c>
    </row>
    <row r="27" spans="1:3" ht="15" customHeight="1" x14ac:dyDescent="0.25">
      <c r="A27" s="5">
        <v>1939</v>
      </c>
      <c r="B27" s="11">
        <v>13.908333333333331</v>
      </c>
      <c r="C27" s="7">
        <f t="shared" si="0"/>
        <v>-1.3010053222944898E-2</v>
      </c>
    </row>
    <row r="28" spans="1:3" ht="15" customHeight="1" x14ac:dyDescent="0.25">
      <c r="A28" s="5">
        <v>1940</v>
      </c>
      <c r="B28" s="11">
        <v>14.008333333333333</v>
      </c>
      <c r="C28" s="7">
        <f t="shared" si="0"/>
        <v>7.1899340922709238E-3</v>
      </c>
    </row>
    <row r="29" spans="1:3" ht="15" customHeight="1" x14ac:dyDescent="0.25">
      <c r="A29" s="5">
        <v>1941</v>
      </c>
      <c r="B29" s="11">
        <v>14.725000000000003</v>
      </c>
      <c r="C29" s="7">
        <f t="shared" si="0"/>
        <v>5.1160023795360166E-2</v>
      </c>
    </row>
    <row r="30" spans="1:3" ht="15" customHeight="1" x14ac:dyDescent="0.25">
      <c r="A30" s="5">
        <v>1942</v>
      </c>
      <c r="B30" s="11">
        <v>16.333333333333332</v>
      </c>
      <c r="C30" s="7">
        <f t="shared" si="0"/>
        <v>0.10922467458969974</v>
      </c>
    </row>
    <row r="31" spans="1:3" ht="15" customHeight="1" x14ac:dyDescent="0.25">
      <c r="A31" s="5">
        <v>1943</v>
      </c>
      <c r="B31" s="11">
        <v>17.308333333333337</v>
      </c>
      <c r="C31" s="7">
        <f t="shared" si="0"/>
        <v>5.9693877551020715E-2</v>
      </c>
    </row>
    <row r="32" spans="1:3" ht="15" customHeight="1" x14ac:dyDescent="0.25">
      <c r="A32" s="5">
        <v>1944</v>
      </c>
      <c r="B32" s="11">
        <v>17.591666666666665</v>
      </c>
      <c r="C32" s="7">
        <f t="shared" si="0"/>
        <v>1.636976408281143E-2</v>
      </c>
    </row>
    <row r="33" spans="1:3" ht="15" customHeight="1" x14ac:dyDescent="0.25">
      <c r="A33" s="5">
        <v>1945</v>
      </c>
      <c r="B33" s="11">
        <v>17.991666666666664</v>
      </c>
      <c r="C33" s="7">
        <f t="shared" si="0"/>
        <v>2.2738038844149613E-2</v>
      </c>
    </row>
    <row r="34" spans="1:3" ht="15" customHeight="1" x14ac:dyDescent="0.25">
      <c r="A34" s="5">
        <v>1946</v>
      </c>
      <c r="B34" s="11">
        <v>19.516666666666669</v>
      </c>
      <c r="C34" s="7">
        <f t="shared" si="0"/>
        <v>8.4761463640574672E-2</v>
      </c>
    </row>
    <row r="35" spans="1:3" ht="15" customHeight="1" x14ac:dyDescent="0.25">
      <c r="A35" s="5">
        <v>1947</v>
      </c>
      <c r="B35" s="11">
        <v>22.324999999999999</v>
      </c>
      <c r="C35" s="7">
        <f t="shared" si="0"/>
        <v>0.14389410760034141</v>
      </c>
    </row>
    <row r="36" spans="1:3" ht="15" customHeight="1" x14ac:dyDescent="0.25">
      <c r="A36" s="5">
        <v>1948</v>
      </c>
      <c r="B36" s="11">
        <v>24.041666666666668</v>
      </c>
      <c r="C36" s="7">
        <f t="shared" si="0"/>
        <v>7.6894363568495799E-2</v>
      </c>
    </row>
    <row r="37" spans="1:3" ht="15" customHeight="1" x14ac:dyDescent="0.25">
      <c r="A37" s="5">
        <v>1949</v>
      </c>
      <c r="B37" s="11">
        <v>23.808333333333334</v>
      </c>
      <c r="C37" s="7">
        <f t="shared" si="0"/>
        <v>-9.7053726169844413E-3</v>
      </c>
    </row>
    <row r="38" spans="1:3" ht="15" customHeight="1" x14ac:dyDescent="0.25">
      <c r="A38" s="5">
        <v>1950</v>
      </c>
      <c r="B38" s="11">
        <v>24.066666666666666</v>
      </c>
      <c r="C38" s="7">
        <f t="shared" si="0"/>
        <v>1.0850542527126337E-2</v>
      </c>
    </row>
    <row r="39" spans="1:3" ht="15" customHeight="1" x14ac:dyDescent="0.25">
      <c r="A39" s="5">
        <v>1951</v>
      </c>
      <c r="B39" s="11">
        <v>25.958333333333332</v>
      </c>
      <c r="C39" s="7">
        <f t="shared" si="0"/>
        <v>7.8601108033240955E-2</v>
      </c>
    </row>
    <row r="40" spans="1:3" ht="15" customHeight="1" x14ac:dyDescent="0.25">
      <c r="A40" s="5">
        <v>1952</v>
      </c>
      <c r="B40" s="11">
        <v>26.549999999999997</v>
      </c>
      <c r="C40" s="7">
        <f t="shared" si="0"/>
        <v>2.2792937399678911E-2</v>
      </c>
    </row>
    <row r="41" spans="1:3" ht="15" customHeight="1" x14ac:dyDescent="0.25">
      <c r="A41" s="5">
        <v>1953</v>
      </c>
      <c r="B41" s="11">
        <v>26.766666666666666</v>
      </c>
      <c r="C41" s="7">
        <f t="shared" si="0"/>
        <v>8.1607030759573863E-3</v>
      </c>
    </row>
    <row r="42" spans="1:3" ht="15" customHeight="1" x14ac:dyDescent="0.25">
      <c r="A42" s="5">
        <v>1954</v>
      </c>
      <c r="B42" s="11">
        <v>26.849999999999998</v>
      </c>
      <c r="C42" s="7">
        <f t="shared" si="0"/>
        <v>3.1133250311332064E-3</v>
      </c>
    </row>
    <row r="43" spans="1:3" ht="15" customHeight="1" x14ac:dyDescent="0.25">
      <c r="A43" s="5">
        <v>1955</v>
      </c>
      <c r="B43" s="11">
        <v>26.775000000000002</v>
      </c>
      <c r="C43" s="7">
        <f t="shared" si="0"/>
        <v>-2.7932960893853162E-3</v>
      </c>
    </row>
    <row r="44" spans="1:3" ht="15" customHeight="1" x14ac:dyDescent="0.25">
      <c r="A44" s="5">
        <v>1956</v>
      </c>
      <c r="B44" s="11">
        <v>27.183333333333337</v>
      </c>
      <c r="C44" s="7">
        <f t="shared" si="0"/>
        <v>1.5250544662309429E-2</v>
      </c>
    </row>
    <row r="45" spans="1:3" ht="15" customHeight="1" x14ac:dyDescent="0.25">
      <c r="A45" s="5">
        <v>1957</v>
      </c>
      <c r="B45" s="11">
        <v>28.091666666666665</v>
      </c>
      <c r="C45" s="7">
        <f t="shared" si="0"/>
        <v>3.341508277130574E-2</v>
      </c>
    </row>
    <row r="46" spans="1:3" ht="15" customHeight="1" x14ac:dyDescent="0.25">
      <c r="A46" s="5">
        <v>1958</v>
      </c>
      <c r="B46" s="11">
        <v>28.858333333333331</v>
      </c>
      <c r="C46" s="7">
        <f t="shared" si="0"/>
        <v>2.7291604865025184E-2</v>
      </c>
    </row>
    <row r="47" spans="1:3" ht="15" customHeight="1" x14ac:dyDescent="0.25">
      <c r="A47" s="5">
        <v>1959</v>
      </c>
      <c r="B47" s="11">
        <v>29.149999999999991</v>
      </c>
      <c r="C47" s="7">
        <f t="shared" si="0"/>
        <v>1.0106843777071699E-2</v>
      </c>
    </row>
    <row r="48" spans="1:3" ht="15" customHeight="1" x14ac:dyDescent="0.25">
      <c r="A48" s="5">
        <v>1960</v>
      </c>
      <c r="B48" s="11">
        <v>29.575000000000003</v>
      </c>
      <c r="C48" s="7">
        <f t="shared" si="0"/>
        <v>1.4579759862779125E-2</v>
      </c>
    </row>
    <row r="49" spans="1:3" ht="15" customHeight="1" x14ac:dyDescent="0.25">
      <c r="A49" s="5">
        <v>1961</v>
      </c>
      <c r="B49" s="11">
        <v>29.891666666666669</v>
      </c>
      <c r="C49" s="7">
        <f t="shared" si="0"/>
        <v>1.0707241476472236E-2</v>
      </c>
    </row>
    <row r="50" spans="1:3" ht="15" customHeight="1" x14ac:dyDescent="0.25">
      <c r="A50" s="5">
        <v>1962</v>
      </c>
      <c r="B50" s="11">
        <v>30.249999999999996</v>
      </c>
      <c r="C50" s="7">
        <f t="shared" si="0"/>
        <v>1.1987733482018193E-2</v>
      </c>
    </row>
    <row r="51" spans="1:3" ht="15" customHeight="1" x14ac:dyDescent="0.25">
      <c r="A51" s="5">
        <v>1963</v>
      </c>
      <c r="B51" s="11">
        <v>30.625</v>
      </c>
      <c r="C51" s="7">
        <f t="shared" si="0"/>
        <v>1.2396694214876151E-2</v>
      </c>
    </row>
    <row r="52" spans="1:3" ht="15" customHeight="1" x14ac:dyDescent="0.25">
      <c r="A52" s="5">
        <v>1964</v>
      </c>
      <c r="B52" s="11">
        <v>31.016666666666666</v>
      </c>
      <c r="C52" s="7">
        <f t="shared" si="0"/>
        <v>1.2789115646258472E-2</v>
      </c>
    </row>
    <row r="53" spans="1:3" ht="15" customHeight="1" x14ac:dyDescent="0.25">
      <c r="A53" s="5">
        <v>1965</v>
      </c>
      <c r="B53" s="11">
        <v>31.508333333333329</v>
      </c>
      <c r="C53" s="7">
        <f t="shared" si="0"/>
        <v>1.5851692638366371E-2</v>
      </c>
    </row>
    <row r="54" spans="1:3" ht="15" customHeight="1" x14ac:dyDescent="0.25">
      <c r="A54" s="5">
        <v>1966</v>
      </c>
      <c r="B54" s="11">
        <v>32.458333333333329</v>
      </c>
      <c r="C54" s="7">
        <f t="shared" si="0"/>
        <v>3.0150753768844202E-2</v>
      </c>
    </row>
    <row r="55" spans="1:3" ht="15" customHeight="1" x14ac:dyDescent="0.25">
      <c r="A55" s="5">
        <v>1967</v>
      </c>
      <c r="B55" s="11">
        <v>33.358333333333341</v>
      </c>
      <c r="C55" s="7">
        <f t="shared" si="0"/>
        <v>2.7727856225931078E-2</v>
      </c>
    </row>
    <row r="56" spans="1:3" ht="15" customHeight="1" x14ac:dyDescent="0.25">
      <c r="A56" s="5">
        <v>1968</v>
      </c>
      <c r="B56" s="11">
        <v>34.783333333333339</v>
      </c>
      <c r="C56" s="7">
        <f t="shared" si="0"/>
        <v>4.2717961528853265E-2</v>
      </c>
    </row>
    <row r="57" spans="1:3" ht="15" customHeight="1" x14ac:dyDescent="0.25">
      <c r="A57" s="5">
        <v>1969</v>
      </c>
      <c r="B57" s="11">
        <v>36.683333333333337</v>
      </c>
      <c r="C57" s="7">
        <f t="shared" si="0"/>
        <v>5.462386200287489E-2</v>
      </c>
    </row>
    <row r="58" spans="1:3" ht="15" customHeight="1" x14ac:dyDescent="0.25">
      <c r="A58" s="5">
        <v>1970</v>
      </c>
      <c r="B58" s="11">
        <v>38.824999999999996</v>
      </c>
      <c r="C58" s="7">
        <f t="shared" si="0"/>
        <v>5.8382553384824856E-2</v>
      </c>
    </row>
    <row r="59" spans="1:3" ht="15" customHeight="1" x14ac:dyDescent="0.25">
      <c r="A59" s="5">
        <v>1971</v>
      </c>
      <c r="B59" s="11">
        <v>40.491666666666667</v>
      </c>
      <c r="C59" s="7">
        <f t="shared" si="0"/>
        <v>4.2927666881305129E-2</v>
      </c>
    </row>
    <row r="60" spans="1:3" ht="15" customHeight="1" x14ac:dyDescent="0.25">
      <c r="A60" s="5">
        <v>1972</v>
      </c>
      <c r="B60" s="11">
        <v>41.81666666666667</v>
      </c>
      <c r="C60" s="7">
        <f t="shared" si="0"/>
        <v>3.2722782465527955E-2</v>
      </c>
    </row>
    <row r="61" spans="1:3" ht="15" customHeight="1" x14ac:dyDescent="0.25">
      <c r="A61" s="5">
        <v>1973</v>
      </c>
      <c r="B61" s="11">
        <v>44.400000000000006</v>
      </c>
      <c r="C61" s="7">
        <f t="shared" si="0"/>
        <v>6.1777600637704315E-2</v>
      </c>
    </row>
    <row r="62" spans="1:3" ht="15" customHeight="1" x14ac:dyDescent="0.25">
      <c r="A62" s="5">
        <v>1974</v>
      </c>
      <c r="B62" s="11">
        <v>49.308333333333337</v>
      </c>
      <c r="C62" s="7">
        <f t="shared" si="0"/>
        <v>0.11054804804804799</v>
      </c>
    </row>
    <row r="63" spans="1:3" ht="15" customHeight="1" x14ac:dyDescent="0.25">
      <c r="A63" s="5">
        <v>1975</v>
      </c>
      <c r="B63" s="11">
        <v>53.81666666666667</v>
      </c>
      <c r="C63" s="7">
        <f t="shared" si="0"/>
        <v>9.1431468649653527E-2</v>
      </c>
    </row>
    <row r="64" spans="1:3" ht="15" customHeight="1" x14ac:dyDescent="0.25">
      <c r="A64" s="5">
        <v>1976</v>
      </c>
      <c r="B64" s="11">
        <v>56.908333333333339</v>
      </c>
      <c r="C64" s="7">
        <f t="shared" si="0"/>
        <v>5.7448126354908674E-2</v>
      </c>
    </row>
    <row r="65" spans="1:3" ht="15" customHeight="1" x14ac:dyDescent="0.25">
      <c r="A65" s="5">
        <v>1977</v>
      </c>
      <c r="B65" s="11">
        <v>60.608333333333327</v>
      </c>
      <c r="C65" s="7">
        <f t="shared" si="0"/>
        <v>6.5016839947283439E-2</v>
      </c>
    </row>
    <row r="66" spans="1:3" ht="15" customHeight="1" x14ac:dyDescent="0.25">
      <c r="A66" s="5">
        <v>1978</v>
      </c>
      <c r="B66" s="11">
        <v>65.233333333333334</v>
      </c>
      <c r="C66" s="7">
        <f t="shared" si="0"/>
        <v>7.6309638388560558E-2</v>
      </c>
    </row>
    <row r="67" spans="1:3" ht="15" customHeight="1" x14ac:dyDescent="0.25">
      <c r="A67" s="5">
        <v>1979</v>
      </c>
      <c r="B67" s="11">
        <v>72.575000000000003</v>
      </c>
      <c r="C67" s="7">
        <f t="shared" si="0"/>
        <v>0.11254471129279513</v>
      </c>
    </row>
    <row r="68" spans="1:3" ht="15" customHeight="1" x14ac:dyDescent="0.25">
      <c r="A68" s="5">
        <v>1980</v>
      </c>
      <c r="B68" s="11">
        <v>82.408333333333317</v>
      </c>
      <c r="C68" s="7">
        <f t="shared" ref="C68:C105" si="1">(B68-B67)/B67</f>
        <v>0.13549201974968397</v>
      </c>
    </row>
    <row r="69" spans="1:3" ht="15" customHeight="1" x14ac:dyDescent="0.25">
      <c r="A69" s="5">
        <v>1981</v>
      </c>
      <c r="B69" s="11">
        <v>90.924999999999997</v>
      </c>
      <c r="C69" s="7">
        <f t="shared" si="1"/>
        <v>0.10334715340277094</v>
      </c>
    </row>
    <row r="70" spans="1:3" ht="15" customHeight="1" x14ac:dyDescent="0.25">
      <c r="A70" s="5">
        <v>1982</v>
      </c>
      <c r="B70" s="11">
        <v>96.5</v>
      </c>
      <c r="C70" s="7">
        <f t="shared" si="1"/>
        <v>6.1314270002749555E-2</v>
      </c>
    </row>
    <row r="71" spans="1:3" ht="15" customHeight="1" x14ac:dyDescent="0.25">
      <c r="A71" s="5">
        <v>1983</v>
      </c>
      <c r="B71" s="11">
        <v>99.600000000000009</v>
      </c>
      <c r="C71" s="7">
        <f t="shared" si="1"/>
        <v>3.2124352331606307E-2</v>
      </c>
    </row>
    <row r="72" spans="1:3" ht="15" customHeight="1" x14ac:dyDescent="0.25">
      <c r="A72" s="5">
        <v>1984</v>
      </c>
      <c r="B72" s="11">
        <v>103.88333333333333</v>
      </c>
      <c r="C72" s="7">
        <f t="shared" si="1"/>
        <v>4.3005354752342538E-2</v>
      </c>
    </row>
    <row r="73" spans="1:3" ht="15" customHeight="1" x14ac:dyDescent="0.25">
      <c r="A73" s="5">
        <v>1985</v>
      </c>
      <c r="B73" s="11">
        <v>107.56666666666665</v>
      </c>
      <c r="C73" s="7">
        <f t="shared" si="1"/>
        <v>3.5456441520936847E-2</v>
      </c>
    </row>
    <row r="74" spans="1:3" ht="15" customHeight="1" x14ac:dyDescent="0.25">
      <c r="A74" s="5">
        <v>1986</v>
      </c>
      <c r="B74" s="11">
        <v>109.60833333333335</v>
      </c>
      <c r="C74" s="7">
        <f t="shared" si="1"/>
        <v>1.8980477223427644E-2</v>
      </c>
    </row>
    <row r="75" spans="1:3" ht="15" customHeight="1" x14ac:dyDescent="0.25">
      <c r="A75" s="5">
        <v>1987</v>
      </c>
      <c r="B75" s="11">
        <v>113.625</v>
      </c>
      <c r="C75" s="7">
        <f t="shared" si="1"/>
        <v>3.6645632175169023E-2</v>
      </c>
    </row>
    <row r="76" spans="1:3" ht="15" customHeight="1" x14ac:dyDescent="0.25">
      <c r="A76" s="5">
        <v>1988</v>
      </c>
      <c r="B76" s="11">
        <v>118.25833333333333</v>
      </c>
      <c r="C76" s="7">
        <f t="shared" si="1"/>
        <v>4.077741107444071E-2</v>
      </c>
    </row>
    <row r="77" spans="1:3" ht="15" customHeight="1" x14ac:dyDescent="0.25">
      <c r="A77" s="5">
        <v>1989</v>
      </c>
      <c r="B77" s="11">
        <v>123.96666666666665</v>
      </c>
      <c r="C77" s="7">
        <f t="shared" si="1"/>
        <v>4.8270030300894898E-2</v>
      </c>
    </row>
    <row r="78" spans="1:3" ht="15" customHeight="1" x14ac:dyDescent="0.25">
      <c r="A78" s="5">
        <v>1990</v>
      </c>
      <c r="B78" s="11">
        <v>130.65833333333333</v>
      </c>
      <c r="C78" s="7">
        <f t="shared" si="1"/>
        <v>5.3979564399032086E-2</v>
      </c>
    </row>
    <row r="79" spans="1:3" ht="15" customHeight="1" x14ac:dyDescent="0.25">
      <c r="A79" s="5">
        <v>1991</v>
      </c>
      <c r="B79" s="11">
        <v>136.19166666666666</v>
      </c>
      <c r="C79" s="7">
        <f t="shared" si="1"/>
        <v>4.2349639645385531E-2</v>
      </c>
    </row>
    <row r="80" spans="1:3" ht="15" customHeight="1" x14ac:dyDescent="0.25">
      <c r="A80" s="5">
        <v>1992</v>
      </c>
      <c r="B80" s="11">
        <v>140.31666666666669</v>
      </c>
      <c r="C80" s="7">
        <f t="shared" si="1"/>
        <v>3.0288196781496874E-2</v>
      </c>
    </row>
    <row r="81" spans="1:3" ht="15" customHeight="1" x14ac:dyDescent="0.25">
      <c r="A81" s="5">
        <v>1993</v>
      </c>
      <c r="B81" s="11">
        <v>144.45833333333331</v>
      </c>
      <c r="C81" s="7">
        <f t="shared" si="1"/>
        <v>2.9516569663855248E-2</v>
      </c>
    </row>
    <row r="82" spans="1:3" ht="15" customHeight="1" x14ac:dyDescent="0.25">
      <c r="A82" s="5">
        <v>1994</v>
      </c>
      <c r="B82" s="11">
        <v>148.22500000000002</v>
      </c>
      <c r="C82" s="7">
        <f t="shared" si="1"/>
        <v>2.6074415921546298E-2</v>
      </c>
    </row>
    <row r="83" spans="1:3" ht="15" customHeight="1" x14ac:dyDescent="0.25">
      <c r="A83" s="5">
        <v>1995</v>
      </c>
      <c r="B83" s="11">
        <v>152.38333333333335</v>
      </c>
      <c r="C83" s="7">
        <f t="shared" si="1"/>
        <v>2.8054196885365701E-2</v>
      </c>
    </row>
    <row r="84" spans="1:3" ht="15" customHeight="1" x14ac:dyDescent="0.25">
      <c r="A84" s="5">
        <v>1996</v>
      </c>
      <c r="B84" s="11">
        <v>156.84999999999997</v>
      </c>
      <c r="C84" s="7">
        <f t="shared" si="1"/>
        <v>2.9312041999343397E-2</v>
      </c>
    </row>
    <row r="85" spans="1:3" ht="15" customHeight="1" x14ac:dyDescent="0.25">
      <c r="A85" s="5">
        <v>1997</v>
      </c>
      <c r="B85" s="11">
        <v>160.51666666666665</v>
      </c>
      <c r="C85" s="7">
        <f t="shared" si="1"/>
        <v>2.3376899373074189E-2</v>
      </c>
    </row>
    <row r="86" spans="1:3" ht="15" customHeight="1" x14ac:dyDescent="0.25">
      <c r="A86" s="5">
        <v>1998</v>
      </c>
      <c r="B86" s="11">
        <v>163.00833333333335</v>
      </c>
      <c r="C86" s="7">
        <f t="shared" si="1"/>
        <v>1.5522790987436629E-2</v>
      </c>
    </row>
    <row r="87" spans="1:3" ht="15" customHeight="1" x14ac:dyDescent="0.25">
      <c r="A87" s="5">
        <v>1999</v>
      </c>
      <c r="B87" s="11">
        <v>166.57500000000002</v>
      </c>
      <c r="C87" s="7">
        <f t="shared" si="1"/>
        <v>2.1880271969735673E-2</v>
      </c>
    </row>
    <row r="88" spans="1:3" ht="15" customHeight="1" x14ac:dyDescent="0.25">
      <c r="A88" s="5">
        <v>2000</v>
      </c>
      <c r="B88" s="11">
        <v>172.19999999999996</v>
      </c>
      <c r="C88" s="7">
        <f t="shared" si="1"/>
        <v>3.3768572714992902E-2</v>
      </c>
    </row>
    <row r="89" spans="1:3" ht="15" customHeight="1" x14ac:dyDescent="0.25">
      <c r="A89" s="5">
        <v>2001</v>
      </c>
      <c r="B89" s="11">
        <v>177.06666666666663</v>
      </c>
      <c r="C89" s="7">
        <f t="shared" si="1"/>
        <v>2.8261711188540508E-2</v>
      </c>
    </row>
    <row r="90" spans="1:3" ht="15" customHeight="1" x14ac:dyDescent="0.25">
      <c r="A90" s="5">
        <v>2002</v>
      </c>
      <c r="B90" s="11">
        <v>179.875</v>
      </c>
      <c r="C90" s="7">
        <f t="shared" si="1"/>
        <v>1.5860316265060424E-2</v>
      </c>
    </row>
    <row r="91" spans="1:3" ht="15" customHeight="1" x14ac:dyDescent="0.25">
      <c r="A91" s="5">
        <v>2003</v>
      </c>
      <c r="B91" s="11">
        <v>183.95833333333334</v>
      </c>
      <c r="C91" s="7">
        <f t="shared" si="1"/>
        <v>2.2700949733611357E-2</v>
      </c>
    </row>
    <row r="92" spans="1:3" ht="15" customHeight="1" x14ac:dyDescent="0.25">
      <c r="A92" s="5">
        <v>2004</v>
      </c>
      <c r="B92" s="11">
        <v>188.88333333333335</v>
      </c>
      <c r="C92" s="7">
        <f t="shared" si="1"/>
        <v>2.6772366930917387E-2</v>
      </c>
    </row>
    <row r="93" spans="1:3" ht="15" customHeight="1" x14ac:dyDescent="0.25">
      <c r="A93" s="5">
        <v>2005</v>
      </c>
      <c r="B93" s="11">
        <v>195.29166666666671</v>
      </c>
      <c r="C93" s="7">
        <f t="shared" si="1"/>
        <v>3.3927468454954694E-2</v>
      </c>
    </row>
    <row r="94" spans="1:3" ht="15" customHeight="1" x14ac:dyDescent="0.25">
      <c r="A94" s="5">
        <v>2006</v>
      </c>
      <c r="B94" s="11">
        <v>201.5916666666667</v>
      </c>
      <c r="C94" s="7">
        <f t="shared" si="1"/>
        <v>3.2259441007040653E-2</v>
      </c>
    </row>
    <row r="95" spans="1:3" ht="15" customHeight="1" x14ac:dyDescent="0.25">
      <c r="A95" s="5">
        <v>2007</v>
      </c>
      <c r="B95" s="11">
        <v>207.34241666666671</v>
      </c>
      <c r="C95" s="7">
        <f t="shared" si="1"/>
        <v>2.8526724815013896E-2</v>
      </c>
    </row>
    <row r="96" spans="1:3" ht="15" customHeight="1" x14ac:dyDescent="0.25">
      <c r="A96" s="5">
        <v>2008</v>
      </c>
      <c r="B96" s="11">
        <v>215.30250000000001</v>
      </c>
      <c r="C96" s="7">
        <f t="shared" si="1"/>
        <v>3.8391002966509748E-2</v>
      </c>
    </row>
    <row r="97" spans="1:3" ht="15" customHeight="1" x14ac:dyDescent="0.25">
      <c r="A97" s="5">
        <v>2009</v>
      </c>
      <c r="B97" s="11">
        <v>214.53700000000001</v>
      </c>
      <c r="C97" s="7">
        <f t="shared" si="1"/>
        <v>-3.555462662997424E-3</v>
      </c>
    </row>
    <row r="98" spans="1:3" ht="15" customHeight="1" x14ac:dyDescent="0.25">
      <c r="A98" s="5">
        <v>2010</v>
      </c>
      <c r="B98" s="11">
        <v>218.05550000000002</v>
      </c>
      <c r="C98" s="7">
        <f t="shared" si="1"/>
        <v>1.6400434423898987E-2</v>
      </c>
    </row>
    <row r="99" spans="1:3" ht="15" customHeight="1" x14ac:dyDescent="0.25">
      <c r="A99" s="5">
        <v>2011</v>
      </c>
      <c r="B99" s="11">
        <v>224.93916666666667</v>
      </c>
      <c r="C99" s="7">
        <f t="shared" si="1"/>
        <v>3.1568415686220437E-2</v>
      </c>
    </row>
    <row r="100" spans="1:3" ht="15" customHeight="1" x14ac:dyDescent="0.25">
      <c r="A100" s="5">
        <v>2012</v>
      </c>
      <c r="B100" s="11">
        <v>229.5939166666667</v>
      </c>
      <c r="C100" s="7">
        <f t="shared" si="1"/>
        <v>2.0693372652606234E-2</v>
      </c>
    </row>
    <row r="101" spans="1:3" ht="15" customHeight="1" x14ac:dyDescent="0.25">
      <c r="A101" s="5">
        <v>2013</v>
      </c>
      <c r="B101" s="11">
        <v>232.95708333333332</v>
      </c>
      <c r="C101" s="7">
        <f t="shared" si="1"/>
        <v>1.4648326556271045E-2</v>
      </c>
    </row>
    <row r="102" spans="1:3" ht="15" customHeight="1" x14ac:dyDescent="0.25">
      <c r="A102" s="5">
        <v>2014</v>
      </c>
      <c r="B102" s="11">
        <v>236.73616666666666</v>
      </c>
      <c r="C102" s="7">
        <f t="shared" si="1"/>
        <v>1.6222229774082195E-2</v>
      </c>
    </row>
    <row r="103" spans="1:3" ht="15" customHeight="1" x14ac:dyDescent="0.25">
      <c r="A103" s="5">
        <v>2015</v>
      </c>
      <c r="B103" s="12">
        <v>237.01700000000002</v>
      </c>
      <c r="C103" s="7">
        <f t="shared" si="1"/>
        <v>1.1862713555245909E-3</v>
      </c>
    </row>
    <row r="104" spans="1:3" ht="15" customHeight="1" x14ac:dyDescent="0.25">
      <c r="A104" s="5">
        <v>2016</v>
      </c>
      <c r="B104" s="12">
        <v>240.00716666666662</v>
      </c>
      <c r="C104" s="7">
        <f t="shared" si="1"/>
        <v>1.2615832057053274E-2</v>
      </c>
    </row>
    <row r="105" spans="1:3" ht="15" customHeight="1" x14ac:dyDescent="0.25">
      <c r="A105" s="5">
        <v>2017</v>
      </c>
      <c r="B105" s="12">
        <v>245.11958333333334</v>
      </c>
      <c r="C105" s="7">
        <f t="shared" si="1"/>
        <v>2.1301100036596347E-2</v>
      </c>
    </row>
    <row r="106" spans="1:3" ht="15" customHeight="1" x14ac:dyDescent="0.25">
      <c r="B106" s="1"/>
      <c r="C106" s="1"/>
    </row>
    <row r="107" spans="1:3" ht="15" customHeight="1" x14ac:dyDescent="0.25">
      <c r="B107" s="1"/>
      <c r="C107" s="1"/>
    </row>
    <row r="108" spans="1:3" ht="15" customHeight="1" x14ac:dyDescent="0.25">
      <c r="B108" s="1"/>
      <c r="C108" s="1"/>
    </row>
    <row r="109" spans="1:3" ht="15" customHeight="1" x14ac:dyDescent="0.25">
      <c r="B109" s="1"/>
      <c r="C109" s="1"/>
    </row>
    <row r="110" spans="1:3" ht="15" customHeight="1" x14ac:dyDescent="0.25">
      <c r="B110" s="1"/>
      <c r="C110" s="1"/>
    </row>
    <row r="111" spans="1:3" ht="15" customHeight="1" x14ac:dyDescent="0.25">
      <c r="B111" s="1"/>
      <c r="C111" s="1"/>
    </row>
    <row r="112" spans="1:3" ht="15" customHeight="1" x14ac:dyDescent="0.25">
      <c r="B112" s="1"/>
      <c r="C112" s="1"/>
    </row>
    <row r="113" spans="2:3" ht="15" customHeight="1" x14ac:dyDescent="0.25">
      <c r="B113" s="1"/>
      <c r="C113" s="1"/>
    </row>
    <row r="114" spans="2:3" ht="15" customHeight="1" x14ac:dyDescent="0.25">
      <c r="B114" s="1"/>
      <c r="C114" s="1"/>
    </row>
    <row r="115" spans="2:3" ht="15" customHeight="1" x14ac:dyDescent="0.25">
      <c r="B115" s="1"/>
      <c r="C115" s="1"/>
    </row>
    <row r="116" spans="2:3" ht="15" customHeight="1" x14ac:dyDescent="0.25">
      <c r="B116" s="1"/>
      <c r="C116" s="1"/>
    </row>
    <row r="117" spans="2:3" ht="15" customHeight="1" x14ac:dyDescent="0.25">
      <c r="B117" s="1"/>
      <c r="C117" s="1"/>
    </row>
    <row r="118" spans="2:3" ht="15" customHeight="1" x14ac:dyDescent="0.25">
      <c r="B118" s="1"/>
      <c r="C118" s="1"/>
    </row>
    <row r="119" spans="2:3" ht="15" customHeight="1" x14ac:dyDescent="0.25">
      <c r="B119" s="1"/>
      <c r="C119" s="1"/>
    </row>
    <row r="120" spans="2:3" ht="15" customHeight="1" x14ac:dyDescent="0.25">
      <c r="B120" s="1"/>
      <c r="C120" s="1"/>
    </row>
    <row r="121" spans="2:3" ht="15" customHeight="1" x14ac:dyDescent="0.25">
      <c r="B121" s="1"/>
      <c r="C121" s="1"/>
    </row>
    <row r="122" spans="2:3" ht="15" customHeight="1" x14ac:dyDescent="0.25">
      <c r="B122" s="1"/>
      <c r="C122" s="1"/>
    </row>
    <row r="218" spans="1:1" ht="15" customHeight="1" x14ac:dyDescent="0.25">
      <c r="A218"/>
    </row>
    <row r="219" spans="1:1" ht="15" customHeight="1" x14ac:dyDescent="0.25">
      <c r="A219"/>
    </row>
    <row r="220" spans="1:1" ht="15" customHeight="1" x14ac:dyDescent="0.25">
      <c r="A220"/>
    </row>
    <row r="221" spans="1:1" ht="15" customHeight="1" x14ac:dyDescent="0.25">
      <c r="A221"/>
    </row>
    <row r="222" spans="1:1" ht="15" customHeight="1" x14ac:dyDescent="0.25">
      <c r="A222"/>
    </row>
    <row r="223" spans="1:1" ht="15" customHeight="1" x14ac:dyDescent="0.25">
      <c r="A223"/>
    </row>
    <row r="224" spans="1:1" ht="15" customHeight="1" x14ac:dyDescent="0.25">
      <c r="A224"/>
    </row>
    <row r="326" spans="1:1" ht="15" customHeight="1" x14ac:dyDescent="0.25">
      <c r="A326"/>
    </row>
    <row r="422" spans="1:1" ht="15" customHeight="1" x14ac:dyDescent="0.25">
      <c r="A422"/>
    </row>
    <row r="423" spans="1:1" ht="15" customHeight="1" x14ac:dyDescent="0.25">
      <c r="A423"/>
    </row>
    <row r="424" spans="1:1" ht="15" customHeight="1" x14ac:dyDescent="0.25">
      <c r="A424"/>
    </row>
    <row r="425" spans="1:1" ht="15" customHeight="1" x14ac:dyDescent="0.25">
      <c r="A425"/>
    </row>
    <row r="426" spans="1:1" ht="15" customHeight="1" x14ac:dyDescent="0.25">
      <c r="A426"/>
    </row>
    <row r="427" spans="1:1" ht="15" customHeight="1" x14ac:dyDescent="0.25">
      <c r="A427"/>
    </row>
    <row r="428" spans="1:1" ht="15" customHeight="1" x14ac:dyDescent="0.25">
      <c r="A428"/>
    </row>
    <row r="530" spans="1:1" ht="15" customHeight="1" x14ac:dyDescent="0.25">
      <c r="A530"/>
    </row>
  </sheetData>
  <sortState ref="A532:A635">
    <sortCondition ref="A532"/>
  </sortState>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CC538-A5D6-4AFE-9A6F-F2B25B02B6D6}">
  <sheetPr codeName="Sheet3"/>
  <dimension ref="A1:C27"/>
  <sheetViews>
    <sheetView workbookViewId="0"/>
  </sheetViews>
  <sheetFormatPr defaultRowHeight="15" x14ac:dyDescent="0.25"/>
  <cols>
    <col min="2" max="2" width="14.7109375" customWidth="1"/>
    <col min="3" max="3" width="9.28515625" bestFit="1" customWidth="1"/>
  </cols>
  <sheetData>
    <row r="1" spans="1:3" x14ac:dyDescent="0.25">
      <c r="A1" s="3" t="s">
        <v>5</v>
      </c>
    </row>
    <row r="3" spans="1:3" x14ac:dyDescent="0.25">
      <c r="B3" t="s">
        <v>6</v>
      </c>
      <c r="C3" s="8" t="s">
        <v>4</v>
      </c>
    </row>
    <row r="4" spans="1:3" x14ac:dyDescent="0.25">
      <c r="B4" t="s">
        <v>7</v>
      </c>
      <c r="C4">
        <f>C5+C6</f>
        <v>104</v>
      </c>
    </row>
    <row r="5" spans="1:3" x14ac:dyDescent="0.25">
      <c r="B5" t="s">
        <v>8</v>
      </c>
      <c r="C5">
        <f>COUNT(Data!$C$2:$C$105)</f>
        <v>103</v>
      </c>
    </row>
    <row r="6" spans="1:3" x14ac:dyDescent="0.25">
      <c r="B6" t="s">
        <v>9</v>
      </c>
      <c r="C6">
        <f>COUNTBLANK(Data!$C$2:$C$105)</f>
        <v>1</v>
      </c>
    </row>
    <row r="8" spans="1:3" x14ac:dyDescent="0.25">
      <c r="B8" t="s">
        <v>21</v>
      </c>
    </row>
    <row r="9" spans="1:3" x14ac:dyDescent="0.25">
      <c r="B9" t="s">
        <v>10</v>
      </c>
      <c r="C9" s="7">
        <f>MIN(Data!$C$2:$C$105)</f>
        <v>-0.10935550935550932</v>
      </c>
    </row>
    <row r="10" spans="1:3" x14ac:dyDescent="0.25">
      <c r="B10" t="s">
        <v>11</v>
      </c>
      <c r="C10" s="7">
        <f>MAX(Data!$C$2:$C$105)</f>
        <v>0.17840735068912694</v>
      </c>
    </row>
    <row r="11" spans="1:3" x14ac:dyDescent="0.25">
      <c r="B11" t="s">
        <v>12</v>
      </c>
      <c r="C11" s="7">
        <f>SUM(Data!$C$2:$C$105)</f>
        <v>3.3621475734257489</v>
      </c>
    </row>
    <row r="12" spans="1:3" x14ac:dyDescent="0.25">
      <c r="B12" t="s">
        <v>1</v>
      </c>
      <c r="C12" s="7">
        <f>AVERAGE(Data!$C$2:$C$105)</f>
        <v>3.2642209450735427E-2</v>
      </c>
    </row>
    <row r="13" spans="1:3" x14ac:dyDescent="0.25">
      <c r="B13" t="s">
        <v>2</v>
      </c>
      <c r="C13" s="7">
        <f>MEDIAN(Data!$C$2:$C$105)</f>
        <v>2.7291604865025184E-2</v>
      </c>
    </row>
    <row r="14" spans="1:3" x14ac:dyDescent="0.25">
      <c r="B14" t="s">
        <v>13</v>
      </c>
      <c r="C14" s="7">
        <f>_xlfn.STDEV.S(Data!$C$2:$C$105)</f>
        <v>4.8343002812753125E-2</v>
      </c>
    </row>
    <row r="15" spans="1:3" x14ac:dyDescent="0.25">
      <c r="B15" t="s">
        <v>22</v>
      </c>
      <c r="C15" s="7">
        <f>AVEDEV(Data!$C$2:$C$105)</f>
        <v>3.2110804199104413E-2</v>
      </c>
    </row>
    <row r="16" spans="1:3" x14ac:dyDescent="0.25">
      <c r="B16" t="s">
        <v>15</v>
      </c>
      <c r="C16" s="7">
        <f>QUARTILE(Data!$C$2:$C$105,1)</f>
        <v>1.2192213848447172E-2</v>
      </c>
    </row>
    <row r="17" spans="2:3" x14ac:dyDescent="0.25">
      <c r="B17" t="s">
        <v>23</v>
      </c>
      <c r="C17" s="7">
        <f>QUARTILE(Data!$C$2:$C$105,3)</f>
        <v>4.5637692526618714E-2</v>
      </c>
    </row>
    <row r="18" spans="2:3" x14ac:dyDescent="0.25">
      <c r="B18" t="s">
        <v>16</v>
      </c>
      <c r="C18" s="7">
        <f>C17-C16</f>
        <v>3.344547867817154E-2</v>
      </c>
    </row>
    <row r="19" spans="2:3" x14ac:dyDescent="0.25">
      <c r="B19" t="s">
        <v>17</v>
      </c>
      <c r="C19" s="7">
        <f>PERCENTILE(Data!$C$2:$C$105,0.01)</f>
        <v>-0.10273985180324272</v>
      </c>
    </row>
    <row r="20" spans="2:3" x14ac:dyDescent="0.25">
      <c r="B20" t="s">
        <v>18</v>
      </c>
      <c r="C20" s="7">
        <f>PERCENTILE(Data!$C$2:$C$105,0.05)</f>
        <v>-2.6068606468394567E-2</v>
      </c>
    </row>
    <row r="21" spans="2:3" x14ac:dyDescent="0.25">
      <c r="B21" t="s">
        <v>19</v>
      </c>
      <c r="C21" s="7">
        <f>PERCENTILE(Data!$C$2:$C$105,0.95)</f>
        <v>0.1331972889039949</v>
      </c>
    </row>
    <row r="22" spans="2:3" x14ac:dyDescent="0.25">
      <c r="B22" t="s">
        <v>20</v>
      </c>
      <c r="C22" s="7">
        <f>PERCENTILE(Data!$C$2:$C$105,0.99)</f>
        <v>0.17250771604938298</v>
      </c>
    </row>
    <row r="24" spans="2:3" x14ac:dyDescent="0.25">
      <c r="B24" t="s">
        <v>24</v>
      </c>
    </row>
    <row r="25" spans="2:3" x14ac:dyDescent="0.25">
      <c r="B25" t="s">
        <v>14</v>
      </c>
      <c r="C25" s="10">
        <f>_xlfn.VAR.S(Data!$C$2:$C$105)</f>
        <v>2.3370459209538568E-3</v>
      </c>
    </row>
    <row r="26" spans="2:3" x14ac:dyDescent="0.25">
      <c r="B26" t="s">
        <v>25</v>
      </c>
      <c r="C26" s="9">
        <f>SKEW(Data!$C$2:$C$105)</f>
        <v>0.42506601109771192</v>
      </c>
    </row>
    <row r="27" spans="2:3" x14ac:dyDescent="0.25">
      <c r="B27" t="s">
        <v>26</v>
      </c>
      <c r="C27" s="9">
        <f>KURT(Data!$C$2:$C$105)</f>
        <v>2.3629930896017228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Data_Summ1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1998-05-20T00:58:58Z</dcterms:created>
  <dcterms:modified xsi:type="dcterms:W3CDTF">2018-04-25T14:26:04Z</dcterms:modified>
</cp:coreProperties>
</file>