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DAD1D751-DD99-4FAE-B979-3DEBBEE970A7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2" r:id="rId1"/>
    <sheet name="Data_Summ1" sheetId="11" r:id="rId2"/>
  </sheets>
  <calcPr calcId="179017"/>
</workbook>
</file>

<file path=xl/calcChain.xml><?xml version="1.0" encoding="utf-8"?>
<calcChain xmlns="http://schemas.openxmlformats.org/spreadsheetml/2006/main">
  <c r="C27" i="11" l="1"/>
  <c r="C26" i="11"/>
  <c r="C25" i="11"/>
  <c r="C22" i="11"/>
  <c r="C21" i="11"/>
  <c r="C20" i="11"/>
  <c r="C19" i="11"/>
  <c r="C17" i="11"/>
  <c r="C16" i="11"/>
  <c r="C15" i="11"/>
  <c r="C14" i="11"/>
  <c r="C13" i="11"/>
  <c r="C12" i="11"/>
  <c r="C11" i="11"/>
  <c r="C10" i="11"/>
  <c r="C9" i="11"/>
  <c r="C6" i="11"/>
  <c r="C5" i="11"/>
  <c r="C18" i="11" l="1"/>
  <c r="C4" i="11"/>
  <c r="F5" i="2"/>
  <c r="F2" i="2"/>
  <c r="D3" i="2" l="1"/>
  <c r="C3" i="2"/>
  <c r="C2" i="2"/>
  <c r="C36" i="2"/>
  <c r="D26" i="2"/>
  <c r="D18" i="2"/>
  <c r="D10" i="2"/>
  <c r="D25" i="2"/>
  <c r="D17" i="2"/>
  <c r="D9" i="2"/>
  <c r="C32" i="2"/>
  <c r="D32" i="2"/>
  <c r="D24" i="2"/>
  <c r="D16" i="2"/>
  <c r="D8" i="2"/>
  <c r="C30" i="2"/>
  <c r="D31" i="2"/>
  <c r="D23" i="2"/>
  <c r="D15" i="2"/>
  <c r="D7" i="2"/>
  <c r="D37" i="2"/>
  <c r="D29" i="2"/>
  <c r="D21" i="2"/>
  <c r="D13" i="2"/>
  <c r="D5" i="2"/>
  <c r="D34" i="2"/>
  <c r="C34" i="2"/>
  <c r="D33" i="2"/>
  <c r="C28" i="2"/>
  <c r="D38" i="2"/>
  <c r="D30" i="2"/>
  <c r="D22" i="2"/>
  <c r="D14" i="2"/>
  <c r="D6" i="2"/>
  <c r="D2" i="2"/>
  <c r="D36" i="2"/>
  <c r="D28" i="2"/>
  <c r="D20" i="2"/>
  <c r="D12" i="2"/>
  <c r="D4" i="2"/>
  <c r="C38" i="2"/>
  <c r="D35" i="2"/>
  <c r="D27" i="2"/>
  <c r="D19" i="2"/>
  <c r="D11" i="2"/>
  <c r="C26" i="2"/>
  <c r="C24" i="2"/>
  <c r="C22" i="2"/>
  <c r="C20" i="2"/>
  <c r="C18" i="2"/>
  <c r="C16" i="2"/>
  <c r="C14" i="2"/>
  <c r="C12" i="2"/>
  <c r="C10" i="2"/>
  <c r="C8" i="2"/>
  <c r="C6" i="2"/>
  <c r="C4" i="2"/>
  <c r="C37" i="2"/>
  <c r="C35" i="2"/>
  <c r="C33" i="2"/>
  <c r="C31" i="2"/>
  <c r="C29" i="2"/>
  <c r="C27" i="2"/>
  <c r="C25" i="2"/>
  <c r="C23" i="2"/>
  <c r="C21" i="2"/>
  <c r="C19" i="2"/>
  <c r="C17" i="2"/>
  <c r="C15" i="2"/>
  <c r="C13" i="2"/>
  <c r="C11" i="2"/>
  <c r="C9" i="2"/>
  <c r="C7" i="2"/>
  <c r="C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J. Zappe, Ph.D.</author>
  </authors>
  <commentList>
    <comment ref="B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Percent of all individuals under the age of 18 living below the poverty level in the United States.
</t>
        </r>
      </text>
    </comment>
  </commentList>
</comments>
</file>

<file path=xl/sharedStrings.xml><?xml version="1.0" encoding="utf-8"?>
<sst xmlns="http://schemas.openxmlformats.org/spreadsheetml/2006/main" count="31" uniqueCount="30">
  <si>
    <t>Year</t>
  </si>
  <si>
    <t>Percent</t>
  </si>
  <si>
    <t>Above 3rd quartile</t>
  </si>
  <si>
    <t>3rd quartile</t>
  </si>
  <si>
    <t>1st quartile</t>
  </si>
  <si>
    <t>Below 1st quartile</t>
  </si>
  <si>
    <t>Mean</t>
  </si>
  <si>
    <t>Median</t>
  </si>
  <si>
    <t>Summary stats for selected variables</t>
  </si>
  <si>
    <t>Variable</t>
  </si>
  <si>
    <t># observations</t>
  </si>
  <si>
    <t># numeric</t>
  </si>
  <si>
    <t># missing</t>
  </si>
  <si>
    <t>Min</t>
  </si>
  <si>
    <t>Max</t>
  </si>
  <si>
    <t>Sum</t>
  </si>
  <si>
    <t>Std Dev</t>
  </si>
  <si>
    <t>Variance</t>
  </si>
  <si>
    <t>Quartile 1</t>
  </si>
  <si>
    <t>IQR</t>
  </si>
  <si>
    <t>1st percentile</t>
  </si>
  <si>
    <t>5th percentile</t>
  </si>
  <si>
    <t>95th percentile</t>
  </si>
  <si>
    <t>99th percentile</t>
  </si>
  <si>
    <t>Measures in same units as data</t>
  </si>
  <si>
    <t>Mean Abs Dev</t>
  </si>
  <si>
    <t>Quartile 3</t>
  </si>
  <si>
    <t>Measures not in same units as data</t>
  </si>
  <si>
    <t>Skewness</t>
  </si>
  <si>
    <t>Kurtosis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</si>
</sst>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0.0"/>
    <numFmt numFmtId="166" formatCode="0.000;[Red]0.000"/>
    <numFmt numFmtId="167" formatCode="0.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right"/>
    </xf>
    <xf numFmtId="166" fontId="0" fillId="0" borderId="0" xfId="0" applyNumberFormat="1"/>
    <xf numFmtId="3" fontId="0" fillId="0" borderId="0" xfId="0" applyNumberFormat="1"/>
    <xf numFmtId="167" fontId="0" fillId="0" borderId="0" xfId="0" applyNumberFormat="1"/>
    <xf numFmtId="166" fontId="0" fillId="2" borderId="0" xfId="0" applyNumberFormat="1" applyFill="1"/>
    <xf numFmtId="165" fontId="0" fillId="0" borderId="0" xfId="0" applyNumberFormat="1"/>
  </cellXfs>
  <cellStyles count="2">
    <cellStyle name="Normal" xfId="0" builtinId="0" customBuiltin="1"/>
    <cellStyle name="Normal 2" xfId="1" xr:uid="{00000000-0005-0000-0000-000001000000}"/>
  </cellStyles>
  <dxfs count="2"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Percent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Data!$A$2:$A$38</c:f>
              <c:numCache>
                <c:formatCode>General</c:formatCode>
                <c:ptCount val="37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</c:numCache>
            </c:numRef>
          </c:cat>
          <c:val>
            <c:numRef>
              <c:f>Data!$B$2:$B$38</c:f>
              <c:numCache>
                <c:formatCode>0.0</c:formatCode>
                <c:ptCount val="37"/>
                <c:pt idx="0">
                  <c:v>13</c:v>
                </c:pt>
                <c:pt idx="1">
                  <c:v>14</c:v>
                </c:pt>
                <c:pt idx="2">
                  <c:v>15</c:v>
                </c:pt>
                <c:pt idx="3">
                  <c:v>15.2</c:v>
                </c:pt>
                <c:pt idx="4">
                  <c:v>14.4</c:v>
                </c:pt>
                <c:pt idx="5">
                  <c:v>14</c:v>
                </c:pt>
                <c:pt idx="6">
                  <c:v>13.6</c:v>
                </c:pt>
                <c:pt idx="7">
                  <c:v>13.4</c:v>
                </c:pt>
                <c:pt idx="8">
                  <c:v>13</c:v>
                </c:pt>
                <c:pt idx="9">
                  <c:v>12.8</c:v>
                </c:pt>
                <c:pt idx="10">
                  <c:v>13.5</c:v>
                </c:pt>
                <c:pt idx="11">
                  <c:v>14.2</c:v>
                </c:pt>
                <c:pt idx="12">
                  <c:v>14.8</c:v>
                </c:pt>
                <c:pt idx="13">
                  <c:v>15.1</c:v>
                </c:pt>
                <c:pt idx="14">
                  <c:v>14.5</c:v>
                </c:pt>
                <c:pt idx="15">
                  <c:v>13.8</c:v>
                </c:pt>
                <c:pt idx="16">
                  <c:v>13.7</c:v>
                </c:pt>
                <c:pt idx="17">
                  <c:v>13.3</c:v>
                </c:pt>
                <c:pt idx="18">
                  <c:v>12.7</c:v>
                </c:pt>
                <c:pt idx="19">
                  <c:v>11.9</c:v>
                </c:pt>
                <c:pt idx="20">
                  <c:v>11.3</c:v>
                </c:pt>
                <c:pt idx="21">
                  <c:v>11.7</c:v>
                </c:pt>
                <c:pt idx="22">
                  <c:v>12.1</c:v>
                </c:pt>
                <c:pt idx="23">
                  <c:v>12.5</c:v>
                </c:pt>
                <c:pt idx="24">
                  <c:v>12.7</c:v>
                </c:pt>
                <c:pt idx="25">
                  <c:v>12.6</c:v>
                </c:pt>
                <c:pt idx="26">
                  <c:v>12.3</c:v>
                </c:pt>
                <c:pt idx="27">
                  <c:v>12.5</c:v>
                </c:pt>
                <c:pt idx="28">
                  <c:v>13.2</c:v>
                </c:pt>
                <c:pt idx="29">
                  <c:v>14.3</c:v>
                </c:pt>
                <c:pt idx="30">
                  <c:v>15.1</c:v>
                </c:pt>
                <c:pt idx="31">
                  <c:v>15</c:v>
                </c:pt>
                <c:pt idx="32">
                  <c:v>15</c:v>
                </c:pt>
                <c:pt idx="33">
                  <c:v>14.5</c:v>
                </c:pt>
                <c:pt idx="34">
                  <c:v>14.8</c:v>
                </c:pt>
                <c:pt idx="35">
                  <c:v>13.5</c:v>
                </c:pt>
                <c:pt idx="36">
                  <c:v>12.7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E8-4CC9-8245-6E4DCCADF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1428776"/>
        <c:axId val="781429104"/>
      </c:lineChart>
      <c:catAx>
        <c:axId val="781428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429104"/>
        <c:crosses val="autoZero"/>
        <c:auto val="1"/>
        <c:lblAlgn val="ctr"/>
        <c:lblOffset val="100"/>
        <c:noMultiLvlLbl val="0"/>
      </c:catAx>
      <c:valAx>
        <c:axId val="78142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;[Red]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428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</xdr:colOff>
      <xdr:row>6</xdr:row>
      <xdr:rowOff>133350</xdr:rowOff>
    </xdr:from>
    <xdr:to>
      <xdr:col>7</xdr:col>
      <xdr:colOff>552449</xdr:colOff>
      <xdr:row>11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219574" y="1276350"/>
          <a:ext cx="2009775" cy="8572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 used conditional formatting for parts a and b (red for part a, green for part</a:t>
          </a:r>
          <a:r>
            <a:rPr lang="en-US" sz="1100" baseline="0"/>
            <a:t> b.</a:t>
          </a:r>
          <a:endParaRPr lang="en-US" sz="1100"/>
        </a:p>
      </xdr:txBody>
    </xdr:sp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F3333A5-185B-46D6-8354-2ADE171237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16</xdr:row>
      <xdr:rowOff>0</xdr:rowOff>
    </xdr:from>
    <xdr:to>
      <xdr:col>15</xdr:col>
      <xdr:colOff>466725</xdr:colOff>
      <xdr:row>26</xdr:row>
      <xdr:rowOff>66675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974EA4D-EFD3-46F8-901B-977D9C1AF16B}"/>
            </a:ext>
          </a:extLst>
        </xdr:cNvPr>
        <xdr:cNvSpPr txBox="1"/>
      </xdr:nvSpPr>
      <xdr:spPr>
        <a:xfrm>
          <a:off x="7505700" y="3048000"/>
          <a:ext cx="3514725" cy="19716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d: </a:t>
          </a:r>
          <a:r>
            <a:rPr lang="en-US" sz="1100"/>
            <a:t>Given the "meandering</a:t>
          </a:r>
          <a:r>
            <a:rPr lang="en-US" sz="1100" baseline="0"/>
            <a:t>" nature of the time series graph, it's hard to claim victory in the war against poverty.</a:t>
          </a:r>
        </a:p>
        <a:p>
          <a:endParaRPr lang="en-US" sz="1100" baseline="0"/>
        </a:p>
        <a:p>
          <a:r>
            <a:rPr lang="en-US" sz="1100" b="1" baseline="0"/>
            <a:t>Part e: </a:t>
          </a:r>
          <a:r>
            <a:rPr lang="en-US" sz="1100" baseline="0"/>
            <a:t>The time series graph is probably more meaningful than the measures to the above left, but because of the lack of any long-term upward or downward trends, the measures to the above left still have some relevance.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10</xdr:row>
      <xdr:rowOff>0</xdr:rowOff>
    </xdr:from>
    <xdr:to>
      <xdr:col>7</xdr:col>
      <xdr:colOff>247650</xdr:colOff>
      <xdr:row>14</xdr:row>
      <xdr:rowOff>66675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2B76989-BF39-4B95-9ABB-0E5AEF34992C}"/>
            </a:ext>
          </a:extLst>
        </xdr:cNvPr>
        <xdr:cNvSpPr txBox="1"/>
      </xdr:nvSpPr>
      <xdr:spPr>
        <a:xfrm>
          <a:off x="2771775" y="1905000"/>
          <a:ext cx="2076450" cy="8286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c: </a:t>
          </a:r>
          <a:r>
            <a:rPr lang="en-US" sz="1100"/>
            <a:t>Either of these could be quoted as the "typical" value</a:t>
          </a:r>
          <a:r>
            <a:rPr lang="en-US" sz="1100" baseline="0"/>
            <a:t> since they are very similar.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F380"/>
  <sheetViews>
    <sheetView tabSelected="1" workbookViewId="0"/>
  </sheetViews>
  <sheetFormatPr defaultRowHeight="15" x14ac:dyDescent="0.25"/>
  <cols>
    <col min="1" max="1" width="9.140625" style="5"/>
    <col min="2" max="2" width="9.140625" style="2"/>
    <col min="3" max="3" width="17.7109375" style="5" bestFit="1" customWidth="1"/>
    <col min="4" max="4" width="17.7109375" style="5" customWidth="1"/>
    <col min="5" max="5" width="9.140625" style="2"/>
    <col min="6" max="6" width="13.140625" style="2" bestFit="1" customWidth="1"/>
    <col min="7" max="16384" width="9.140625" style="2"/>
  </cols>
  <sheetData>
    <row r="1" spans="1:6" s="1" customFormat="1" x14ac:dyDescent="0.25">
      <c r="A1" s="4" t="s">
        <v>0</v>
      </c>
      <c r="B1" s="3" t="s">
        <v>1</v>
      </c>
      <c r="C1" s="4" t="s">
        <v>2</v>
      </c>
      <c r="D1" s="4" t="s">
        <v>5</v>
      </c>
      <c r="F1" s="1" t="s">
        <v>3</v>
      </c>
    </row>
    <row r="2" spans="1:6" x14ac:dyDescent="0.25">
      <c r="A2">
        <v>1980</v>
      </c>
      <c r="B2" s="12">
        <v>13</v>
      </c>
      <c r="C2" s="5" t="str">
        <f>IF(B2&gt;$F$2,"Yes","No")</f>
        <v>No</v>
      </c>
      <c r="D2" s="5" t="str">
        <f>IF(B2&lt;$F$5,"Yes","No")</f>
        <v>No</v>
      </c>
      <c r="F2" s="2">
        <f>QUARTILE(B2:B38,3)</f>
        <v>14.5</v>
      </c>
    </row>
    <row r="3" spans="1:6" x14ac:dyDescent="0.25">
      <c r="A3">
        <v>1981</v>
      </c>
      <c r="B3" s="12">
        <v>14</v>
      </c>
      <c r="C3" s="5" t="str">
        <f t="shared" ref="C3:C38" si="0">IF(B3&gt;$F$2,"Yes","No")</f>
        <v>No</v>
      </c>
      <c r="D3" s="5" t="str">
        <f t="shared" ref="D3:D38" si="1">IF(B3&lt;$F$5,"Yes","No")</f>
        <v>No</v>
      </c>
    </row>
    <row r="4" spans="1:6" x14ac:dyDescent="0.25">
      <c r="A4">
        <v>1982</v>
      </c>
      <c r="B4" s="12">
        <v>15</v>
      </c>
      <c r="C4" s="5" t="str">
        <f t="shared" si="0"/>
        <v>Yes</v>
      </c>
      <c r="D4" s="5" t="str">
        <f t="shared" si="1"/>
        <v>No</v>
      </c>
      <c r="F4" s="1" t="s">
        <v>4</v>
      </c>
    </row>
    <row r="5" spans="1:6" x14ac:dyDescent="0.25">
      <c r="A5">
        <v>1983</v>
      </c>
      <c r="B5" s="12">
        <v>15.2</v>
      </c>
      <c r="C5" s="5" t="str">
        <f t="shared" si="0"/>
        <v>Yes</v>
      </c>
      <c r="D5" s="5" t="str">
        <f t="shared" si="1"/>
        <v>No</v>
      </c>
      <c r="F5" s="2">
        <f>QUARTILE(B2:B38,1)</f>
        <v>12.7</v>
      </c>
    </row>
    <row r="6" spans="1:6" x14ac:dyDescent="0.25">
      <c r="A6">
        <v>1984</v>
      </c>
      <c r="B6" s="12">
        <v>14.4</v>
      </c>
      <c r="C6" s="5" t="str">
        <f t="shared" si="0"/>
        <v>No</v>
      </c>
      <c r="D6" s="5" t="str">
        <f t="shared" si="1"/>
        <v>No</v>
      </c>
    </row>
    <row r="7" spans="1:6" x14ac:dyDescent="0.25">
      <c r="A7">
        <v>1985</v>
      </c>
      <c r="B7" s="12">
        <v>14</v>
      </c>
      <c r="C7" s="5" t="str">
        <f t="shared" si="0"/>
        <v>No</v>
      </c>
      <c r="D7" s="5" t="str">
        <f t="shared" si="1"/>
        <v>No</v>
      </c>
    </row>
    <row r="8" spans="1:6" x14ac:dyDescent="0.25">
      <c r="A8">
        <v>1986</v>
      </c>
      <c r="B8" s="12">
        <v>13.6</v>
      </c>
      <c r="C8" s="5" t="str">
        <f t="shared" si="0"/>
        <v>No</v>
      </c>
      <c r="D8" s="5" t="str">
        <f t="shared" si="1"/>
        <v>No</v>
      </c>
    </row>
    <row r="9" spans="1:6" x14ac:dyDescent="0.25">
      <c r="A9">
        <v>1987</v>
      </c>
      <c r="B9" s="12">
        <v>13.4</v>
      </c>
      <c r="C9" s="5" t="str">
        <f t="shared" si="0"/>
        <v>No</v>
      </c>
      <c r="D9" s="5" t="str">
        <f t="shared" si="1"/>
        <v>No</v>
      </c>
    </row>
    <row r="10" spans="1:6" x14ac:dyDescent="0.25">
      <c r="A10">
        <v>1988</v>
      </c>
      <c r="B10" s="12">
        <v>13</v>
      </c>
      <c r="C10" s="5" t="str">
        <f t="shared" si="0"/>
        <v>No</v>
      </c>
      <c r="D10" s="5" t="str">
        <f t="shared" si="1"/>
        <v>No</v>
      </c>
    </row>
    <row r="11" spans="1:6" x14ac:dyDescent="0.25">
      <c r="A11">
        <v>1989</v>
      </c>
      <c r="B11" s="12">
        <v>12.8</v>
      </c>
      <c r="C11" s="5" t="str">
        <f t="shared" si="0"/>
        <v>No</v>
      </c>
      <c r="D11" s="5" t="str">
        <f t="shared" si="1"/>
        <v>No</v>
      </c>
    </row>
    <row r="12" spans="1:6" x14ac:dyDescent="0.25">
      <c r="A12">
        <v>1990</v>
      </c>
      <c r="B12" s="12">
        <v>13.5</v>
      </c>
      <c r="C12" s="5" t="str">
        <f t="shared" si="0"/>
        <v>No</v>
      </c>
      <c r="D12" s="5" t="str">
        <f t="shared" si="1"/>
        <v>No</v>
      </c>
    </row>
    <row r="13" spans="1:6" x14ac:dyDescent="0.25">
      <c r="A13">
        <v>1991</v>
      </c>
      <c r="B13" s="12">
        <v>14.2</v>
      </c>
      <c r="C13" s="5" t="str">
        <f t="shared" si="0"/>
        <v>No</v>
      </c>
      <c r="D13" s="5" t="str">
        <f t="shared" si="1"/>
        <v>No</v>
      </c>
    </row>
    <row r="14" spans="1:6" x14ac:dyDescent="0.25">
      <c r="A14">
        <v>1992</v>
      </c>
      <c r="B14" s="12">
        <v>14.8</v>
      </c>
      <c r="C14" s="5" t="str">
        <f t="shared" si="0"/>
        <v>Yes</v>
      </c>
      <c r="D14" s="5" t="str">
        <f t="shared" si="1"/>
        <v>No</v>
      </c>
    </row>
    <row r="15" spans="1:6" x14ac:dyDescent="0.25">
      <c r="A15">
        <v>1993</v>
      </c>
      <c r="B15" s="12">
        <v>15.1</v>
      </c>
      <c r="C15" s="5" t="str">
        <f t="shared" si="0"/>
        <v>Yes</v>
      </c>
      <c r="D15" s="5" t="str">
        <f t="shared" si="1"/>
        <v>No</v>
      </c>
    </row>
    <row r="16" spans="1:6" x14ac:dyDescent="0.25">
      <c r="A16">
        <v>1994</v>
      </c>
      <c r="B16" s="12">
        <v>14.5</v>
      </c>
      <c r="C16" s="5" t="str">
        <f t="shared" si="0"/>
        <v>No</v>
      </c>
      <c r="D16" s="5" t="str">
        <f t="shared" si="1"/>
        <v>No</v>
      </c>
    </row>
    <row r="17" spans="1:4" x14ac:dyDescent="0.25">
      <c r="A17">
        <v>1995</v>
      </c>
      <c r="B17" s="12">
        <v>13.8</v>
      </c>
      <c r="C17" s="5" t="str">
        <f t="shared" si="0"/>
        <v>No</v>
      </c>
      <c r="D17" s="5" t="str">
        <f t="shared" si="1"/>
        <v>No</v>
      </c>
    </row>
    <row r="18" spans="1:4" x14ac:dyDescent="0.25">
      <c r="A18">
        <v>1996</v>
      </c>
      <c r="B18" s="12">
        <v>13.7</v>
      </c>
      <c r="C18" s="5" t="str">
        <f t="shared" si="0"/>
        <v>No</v>
      </c>
      <c r="D18" s="5" t="str">
        <f t="shared" si="1"/>
        <v>No</v>
      </c>
    </row>
    <row r="19" spans="1:4" x14ac:dyDescent="0.25">
      <c r="A19">
        <v>1997</v>
      </c>
      <c r="B19" s="12">
        <v>13.3</v>
      </c>
      <c r="C19" s="5" t="str">
        <f t="shared" si="0"/>
        <v>No</v>
      </c>
      <c r="D19" s="5" t="str">
        <f t="shared" si="1"/>
        <v>No</v>
      </c>
    </row>
    <row r="20" spans="1:4" x14ac:dyDescent="0.25">
      <c r="A20">
        <v>1998</v>
      </c>
      <c r="B20" s="12">
        <v>12.7</v>
      </c>
      <c r="C20" s="5" t="str">
        <f t="shared" si="0"/>
        <v>No</v>
      </c>
      <c r="D20" s="5" t="str">
        <f t="shared" si="1"/>
        <v>No</v>
      </c>
    </row>
    <row r="21" spans="1:4" x14ac:dyDescent="0.25">
      <c r="A21">
        <v>1999</v>
      </c>
      <c r="B21" s="12">
        <v>11.9</v>
      </c>
      <c r="C21" s="5" t="str">
        <f t="shared" si="0"/>
        <v>No</v>
      </c>
      <c r="D21" s="5" t="str">
        <f t="shared" si="1"/>
        <v>Yes</v>
      </c>
    </row>
    <row r="22" spans="1:4" x14ac:dyDescent="0.25">
      <c r="A22">
        <v>2000</v>
      </c>
      <c r="B22" s="12">
        <v>11.3</v>
      </c>
      <c r="C22" s="5" t="str">
        <f t="shared" si="0"/>
        <v>No</v>
      </c>
      <c r="D22" s="5" t="str">
        <f t="shared" si="1"/>
        <v>Yes</v>
      </c>
    </row>
    <row r="23" spans="1:4" x14ac:dyDescent="0.25">
      <c r="A23">
        <v>2001</v>
      </c>
      <c r="B23" s="12">
        <v>11.7</v>
      </c>
      <c r="C23" s="5" t="str">
        <f t="shared" si="0"/>
        <v>No</v>
      </c>
      <c r="D23" s="5" t="str">
        <f t="shared" si="1"/>
        <v>Yes</v>
      </c>
    </row>
    <row r="24" spans="1:4" x14ac:dyDescent="0.25">
      <c r="A24">
        <v>2002</v>
      </c>
      <c r="B24" s="12">
        <v>12.1</v>
      </c>
      <c r="C24" s="5" t="str">
        <f t="shared" si="0"/>
        <v>No</v>
      </c>
      <c r="D24" s="5" t="str">
        <f t="shared" si="1"/>
        <v>Yes</v>
      </c>
    </row>
    <row r="25" spans="1:4" x14ac:dyDescent="0.25">
      <c r="A25">
        <v>2003</v>
      </c>
      <c r="B25" s="12">
        <v>12.5</v>
      </c>
      <c r="C25" s="5" t="str">
        <f t="shared" si="0"/>
        <v>No</v>
      </c>
      <c r="D25" s="5" t="str">
        <f t="shared" si="1"/>
        <v>Yes</v>
      </c>
    </row>
    <row r="26" spans="1:4" x14ac:dyDescent="0.25">
      <c r="A26">
        <v>2004</v>
      </c>
      <c r="B26" s="12">
        <v>12.7</v>
      </c>
      <c r="C26" s="5" t="str">
        <f t="shared" si="0"/>
        <v>No</v>
      </c>
      <c r="D26" s="5" t="str">
        <f t="shared" si="1"/>
        <v>No</v>
      </c>
    </row>
    <row r="27" spans="1:4" x14ac:dyDescent="0.25">
      <c r="A27">
        <v>2005</v>
      </c>
      <c r="B27" s="12">
        <v>12.6</v>
      </c>
      <c r="C27" s="5" t="str">
        <f t="shared" si="0"/>
        <v>No</v>
      </c>
      <c r="D27" s="5" t="str">
        <f t="shared" si="1"/>
        <v>Yes</v>
      </c>
    </row>
    <row r="28" spans="1:4" x14ac:dyDescent="0.25">
      <c r="A28">
        <v>2006</v>
      </c>
      <c r="B28" s="12">
        <v>12.3</v>
      </c>
      <c r="C28" s="5" t="str">
        <f t="shared" si="0"/>
        <v>No</v>
      </c>
      <c r="D28" s="5" t="str">
        <f t="shared" si="1"/>
        <v>Yes</v>
      </c>
    </row>
    <row r="29" spans="1:4" x14ac:dyDescent="0.25">
      <c r="A29">
        <v>2007</v>
      </c>
      <c r="B29" s="12">
        <v>12.5</v>
      </c>
      <c r="C29" s="5" t="str">
        <f t="shared" si="0"/>
        <v>No</v>
      </c>
      <c r="D29" s="5" t="str">
        <f t="shared" si="1"/>
        <v>Yes</v>
      </c>
    </row>
    <row r="30" spans="1:4" x14ac:dyDescent="0.25">
      <c r="A30">
        <v>2008</v>
      </c>
      <c r="B30" s="12">
        <v>13.2</v>
      </c>
      <c r="C30" s="5" t="str">
        <f t="shared" si="0"/>
        <v>No</v>
      </c>
      <c r="D30" s="5" t="str">
        <f t="shared" si="1"/>
        <v>No</v>
      </c>
    </row>
    <row r="31" spans="1:4" x14ac:dyDescent="0.25">
      <c r="A31">
        <v>2009</v>
      </c>
      <c r="B31" s="12">
        <v>14.3</v>
      </c>
      <c r="C31" s="5" t="str">
        <f t="shared" si="0"/>
        <v>No</v>
      </c>
      <c r="D31" s="5" t="str">
        <f t="shared" si="1"/>
        <v>No</v>
      </c>
    </row>
    <row r="32" spans="1:4" x14ac:dyDescent="0.25">
      <c r="A32">
        <v>2010</v>
      </c>
      <c r="B32" s="12">
        <v>15.1</v>
      </c>
      <c r="C32" s="5" t="str">
        <f t="shared" si="0"/>
        <v>Yes</v>
      </c>
      <c r="D32" s="5" t="str">
        <f t="shared" si="1"/>
        <v>No</v>
      </c>
    </row>
    <row r="33" spans="1:4" x14ac:dyDescent="0.25">
      <c r="A33">
        <v>2011</v>
      </c>
      <c r="B33" s="12">
        <v>15</v>
      </c>
      <c r="C33" s="5" t="str">
        <f t="shared" si="0"/>
        <v>Yes</v>
      </c>
      <c r="D33" s="5" t="str">
        <f t="shared" si="1"/>
        <v>No</v>
      </c>
    </row>
    <row r="34" spans="1:4" x14ac:dyDescent="0.25">
      <c r="A34">
        <v>2012</v>
      </c>
      <c r="B34" s="12">
        <v>15</v>
      </c>
      <c r="C34" s="5" t="str">
        <f t="shared" si="0"/>
        <v>Yes</v>
      </c>
      <c r="D34" s="5" t="str">
        <f t="shared" si="1"/>
        <v>No</v>
      </c>
    </row>
    <row r="35" spans="1:4" x14ac:dyDescent="0.25">
      <c r="A35">
        <v>2013</v>
      </c>
      <c r="B35" s="12">
        <v>14.5</v>
      </c>
      <c r="C35" s="5" t="str">
        <f t="shared" si="0"/>
        <v>No</v>
      </c>
      <c r="D35" s="5" t="str">
        <f t="shared" si="1"/>
        <v>No</v>
      </c>
    </row>
    <row r="36" spans="1:4" x14ac:dyDescent="0.25">
      <c r="A36">
        <v>2014</v>
      </c>
      <c r="B36" s="12">
        <v>14.8</v>
      </c>
      <c r="C36" s="5" t="str">
        <f t="shared" si="0"/>
        <v>Yes</v>
      </c>
      <c r="D36" s="5" t="str">
        <f t="shared" si="1"/>
        <v>No</v>
      </c>
    </row>
    <row r="37" spans="1:4" x14ac:dyDescent="0.25">
      <c r="A37">
        <v>2015</v>
      </c>
      <c r="B37" s="12">
        <v>13.5</v>
      </c>
      <c r="C37" s="5" t="str">
        <f t="shared" si="0"/>
        <v>No</v>
      </c>
      <c r="D37" s="5" t="str">
        <f t="shared" si="1"/>
        <v>No</v>
      </c>
    </row>
    <row r="38" spans="1:4" x14ac:dyDescent="0.25">
      <c r="A38">
        <v>2016</v>
      </c>
      <c r="B38" s="12">
        <v>12.7</v>
      </c>
      <c r="C38" s="5" t="str">
        <f t="shared" si="0"/>
        <v>No</v>
      </c>
      <c r="D38" s="5" t="str">
        <f t="shared" si="1"/>
        <v>No</v>
      </c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  <row r="311" spans="1:1" x14ac:dyDescent="0.25">
      <c r="A311"/>
    </row>
    <row r="312" spans="1:1" x14ac:dyDescent="0.25">
      <c r="A312"/>
    </row>
    <row r="313" spans="1:1" x14ac:dyDescent="0.25">
      <c r="A313"/>
    </row>
    <row r="314" spans="1:1" x14ac:dyDescent="0.25">
      <c r="A314"/>
    </row>
    <row r="315" spans="1:1" x14ac:dyDescent="0.25">
      <c r="A315"/>
    </row>
    <row r="316" spans="1:1" x14ac:dyDescent="0.25">
      <c r="A316"/>
    </row>
    <row r="317" spans="1:1" x14ac:dyDescent="0.25">
      <c r="A317"/>
    </row>
    <row r="318" spans="1:1" x14ac:dyDescent="0.25">
      <c r="A318"/>
    </row>
    <row r="319" spans="1:1" x14ac:dyDescent="0.25">
      <c r="A319"/>
    </row>
    <row r="320" spans="1:1" x14ac:dyDescent="0.25">
      <c r="A320"/>
    </row>
    <row r="321" spans="1:1" x14ac:dyDescent="0.25">
      <c r="A321"/>
    </row>
    <row r="322" spans="1:1" x14ac:dyDescent="0.25">
      <c r="A322"/>
    </row>
    <row r="323" spans="1:1" x14ac:dyDescent="0.25">
      <c r="A323"/>
    </row>
    <row r="327" spans="1:1" x14ac:dyDescent="0.25">
      <c r="A327"/>
    </row>
    <row r="328" spans="1:1" x14ac:dyDescent="0.25">
      <c r="A328"/>
    </row>
    <row r="329" spans="1:1" x14ac:dyDescent="0.25">
      <c r="A329"/>
    </row>
    <row r="330" spans="1:1" x14ac:dyDescent="0.25">
      <c r="A330"/>
    </row>
    <row r="331" spans="1:1" x14ac:dyDescent="0.25">
      <c r="A331"/>
    </row>
    <row r="332" spans="1:1" x14ac:dyDescent="0.25">
      <c r="A332"/>
    </row>
    <row r="333" spans="1:1" x14ac:dyDescent="0.25">
      <c r="A333"/>
    </row>
    <row r="334" spans="1:1" x14ac:dyDescent="0.25">
      <c r="A334"/>
    </row>
    <row r="335" spans="1:1" x14ac:dyDescent="0.25">
      <c r="A335"/>
    </row>
    <row r="336" spans="1:1" x14ac:dyDescent="0.25">
      <c r="A336"/>
    </row>
    <row r="337" spans="1:1" x14ac:dyDescent="0.25">
      <c r="A337"/>
    </row>
    <row r="338" spans="1:1" x14ac:dyDescent="0.25">
      <c r="A338"/>
    </row>
    <row r="339" spans="1:1" x14ac:dyDescent="0.25">
      <c r="A339"/>
    </row>
    <row r="340" spans="1:1" x14ac:dyDescent="0.25">
      <c r="A340"/>
    </row>
    <row r="341" spans="1:1" x14ac:dyDescent="0.25">
      <c r="A341"/>
    </row>
    <row r="342" spans="1:1" x14ac:dyDescent="0.25">
      <c r="A342"/>
    </row>
    <row r="343" spans="1:1" x14ac:dyDescent="0.25">
      <c r="A343"/>
    </row>
    <row r="344" spans="1:1" x14ac:dyDescent="0.25">
      <c r="A344"/>
    </row>
    <row r="345" spans="1:1" x14ac:dyDescent="0.25">
      <c r="A345"/>
    </row>
    <row r="346" spans="1:1" x14ac:dyDescent="0.25">
      <c r="A346"/>
    </row>
    <row r="347" spans="1:1" x14ac:dyDescent="0.25">
      <c r="A347"/>
    </row>
    <row r="348" spans="1:1" x14ac:dyDescent="0.25">
      <c r="A348"/>
    </row>
    <row r="349" spans="1:1" x14ac:dyDescent="0.25">
      <c r="A349"/>
    </row>
    <row r="350" spans="1:1" x14ac:dyDescent="0.25">
      <c r="A350"/>
    </row>
    <row r="351" spans="1:1" x14ac:dyDescent="0.25">
      <c r="A351"/>
    </row>
    <row r="352" spans="1:1" x14ac:dyDescent="0.25">
      <c r="A352"/>
    </row>
    <row r="353" spans="1:1" x14ac:dyDescent="0.25">
      <c r="A353"/>
    </row>
    <row r="354" spans="1:1" x14ac:dyDescent="0.25">
      <c r="A354"/>
    </row>
    <row r="355" spans="1:1" x14ac:dyDescent="0.25">
      <c r="A355"/>
    </row>
    <row r="356" spans="1:1" x14ac:dyDescent="0.25">
      <c r="A356"/>
    </row>
    <row r="357" spans="1:1" x14ac:dyDescent="0.25">
      <c r="A357"/>
    </row>
    <row r="358" spans="1:1" x14ac:dyDescent="0.25">
      <c r="A358"/>
    </row>
    <row r="359" spans="1:1" x14ac:dyDescent="0.25">
      <c r="A359"/>
    </row>
    <row r="360" spans="1:1" x14ac:dyDescent="0.25">
      <c r="A360"/>
    </row>
    <row r="361" spans="1:1" x14ac:dyDescent="0.25">
      <c r="A361"/>
    </row>
    <row r="362" spans="1:1" x14ac:dyDescent="0.25">
      <c r="A362"/>
    </row>
    <row r="363" spans="1:1" x14ac:dyDescent="0.25">
      <c r="A363"/>
    </row>
    <row r="364" spans="1:1" x14ac:dyDescent="0.25">
      <c r="A364"/>
    </row>
    <row r="365" spans="1:1" x14ac:dyDescent="0.25">
      <c r="A365"/>
    </row>
    <row r="366" spans="1:1" x14ac:dyDescent="0.25">
      <c r="A366"/>
    </row>
    <row r="367" spans="1:1" x14ac:dyDescent="0.25">
      <c r="A367"/>
    </row>
    <row r="368" spans="1:1" x14ac:dyDescent="0.25">
      <c r="A368"/>
    </row>
    <row r="369" spans="1:1" x14ac:dyDescent="0.25">
      <c r="A369"/>
    </row>
    <row r="370" spans="1:1" x14ac:dyDescent="0.25">
      <c r="A370"/>
    </row>
    <row r="371" spans="1:1" x14ac:dyDescent="0.25">
      <c r="A371"/>
    </row>
    <row r="372" spans="1:1" x14ac:dyDescent="0.25">
      <c r="A372"/>
    </row>
    <row r="373" spans="1:1" x14ac:dyDescent="0.25">
      <c r="A373"/>
    </row>
    <row r="374" spans="1:1" x14ac:dyDescent="0.25">
      <c r="A374"/>
    </row>
    <row r="375" spans="1:1" x14ac:dyDescent="0.25">
      <c r="A375"/>
    </row>
    <row r="376" spans="1:1" x14ac:dyDescent="0.25">
      <c r="A376"/>
    </row>
    <row r="377" spans="1:1" x14ac:dyDescent="0.25">
      <c r="A377"/>
    </row>
    <row r="378" spans="1:1" x14ac:dyDescent="0.25">
      <c r="A378"/>
    </row>
    <row r="379" spans="1:1" x14ac:dyDescent="0.25">
      <c r="A379"/>
    </row>
    <row r="380" spans="1:1" x14ac:dyDescent="0.25">
      <c r="A380"/>
    </row>
  </sheetData>
  <sortState ref="A325:A326">
    <sortCondition ref="A325"/>
  </sortState>
  <conditionalFormatting sqref="A2:D38">
    <cfRule type="expression" dxfId="1" priority="1">
      <formula>($D2="Yes")</formula>
    </cfRule>
    <cfRule type="expression" dxfId="0" priority="2">
      <formula>$C2="Yes"</formula>
    </cfRule>
  </conditionalFormatting>
  <pageMargins left="0.75" right="0.75" top="1" bottom="1" header="0.5" footer="0.5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0C75C-F28F-4D44-9CFE-B9B2DC5D5871}">
  <sheetPr codeName="Sheet3"/>
  <dimension ref="A1:C27"/>
  <sheetViews>
    <sheetView workbookViewId="0"/>
  </sheetViews>
  <sheetFormatPr defaultRowHeight="15" x14ac:dyDescent="0.25"/>
  <cols>
    <col min="2" max="2" width="14.7109375" customWidth="1"/>
    <col min="3" max="3" width="8.5703125" bestFit="1" customWidth="1"/>
  </cols>
  <sheetData>
    <row r="1" spans="1:3" x14ac:dyDescent="0.25">
      <c r="A1" s="6" t="s">
        <v>8</v>
      </c>
    </row>
    <row r="3" spans="1:3" x14ac:dyDescent="0.25">
      <c r="B3" t="s">
        <v>9</v>
      </c>
      <c r="C3" s="7" t="s">
        <v>1</v>
      </c>
    </row>
    <row r="4" spans="1:3" x14ac:dyDescent="0.25">
      <c r="B4" t="s">
        <v>10</v>
      </c>
      <c r="C4">
        <f>C5+C6</f>
        <v>37</v>
      </c>
    </row>
    <row r="5" spans="1:3" x14ac:dyDescent="0.25">
      <c r="B5" t="s">
        <v>11</v>
      </c>
      <c r="C5">
        <f>COUNT(Data!$B$2:$B$38)</f>
        <v>37</v>
      </c>
    </row>
    <row r="6" spans="1:3" x14ac:dyDescent="0.25">
      <c r="B6" t="s">
        <v>12</v>
      </c>
      <c r="C6">
        <f>COUNTBLANK(Data!$B$2:$B$38)</f>
        <v>0</v>
      </c>
    </row>
    <row r="8" spans="1:3" x14ac:dyDescent="0.25">
      <c r="B8" t="s">
        <v>24</v>
      </c>
    </row>
    <row r="9" spans="1:3" x14ac:dyDescent="0.25">
      <c r="B9" t="s">
        <v>13</v>
      </c>
      <c r="C9" s="8">
        <f>MIN(Data!$B$2:$B$38)</f>
        <v>11.3</v>
      </c>
    </row>
    <row r="10" spans="1:3" x14ac:dyDescent="0.25">
      <c r="B10" t="s">
        <v>14</v>
      </c>
      <c r="C10" s="8">
        <f>MAX(Data!$B$2:$B$38)</f>
        <v>15.2</v>
      </c>
    </row>
    <row r="11" spans="1:3" x14ac:dyDescent="0.25">
      <c r="B11" t="s">
        <v>15</v>
      </c>
      <c r="C11" s="8">
        <f>SUM(Data!$B$2:$B$38)</f>
        <v>501.70000000000005</v>
      </c>
    </row>
    <row r="12" spans="1:3" x14ac:dyDescent="0.25">
      <c r="B12" t="s">
        <v>6</v>
      </c>
      <c r="C12" s="11">
        <f>AVERAGE(Data!$B$2:$B$38)</f>
        <v>13.559459459459461</v>
      </c>
    </row>
    <row r="13" spans="1:3" x14ac:dyDescent="0.25">
      <c r="B13" t="s">
        <v>7</v>
      </c>
      <c r="C13" s="11">
        <f>MEDIAN(Data!$B$2:$B$38)</f>
        <v>13.5</v>
      </c>
    </row>
    <row r="14" spans="1:3" x14ac:dyDescent="0.25">
      <c r="B14" t="s">
        <v>16</v>
      </c>
      <c r="C14" s="8">
        <f>_xlfn.STDEV.S(Data!$B$2:$B$38)</f>
        <v>1.0863955335214037</v>
      </c>
    </row>
    <row r="15" spans="1:3" x14ac:dyDescent="0.25">
      <c r="B15" t="s">
        <v>25</v>
      </c>
      <c r="C15" s="8">
        <f>AVEDEV(Data!$B$2:$B$38)</f>
        <v>0.91512052593133675</v>
      </c>
    </row>
    <row r="16" spans="1:3" x14ac:dyDescent="0.25">
      <c r="B16" t="s">
        <v>18</v>
      </c>
      <c r="C16" s="8">
        <f>QUARTILE(Data!$B$2:$B$38,1)</f>
        <v>12.7</v>
      </c>
    </row>
    <row r="17" spans="2:3" x14ac:dyDescent="0.25">
      <c r="B17" t="s">
        <v>26</v>
      </c>
      <c r="C17" s="8">
        <f>QUARTILE(Data!$B$2:$B$38,3)</f>
        <v>14.5</v>
      </c>
    </row>
    <row r="18" spans="2:3" x14ac:dyDescent="0.25">
      <c r="B18" t="s">
        <v>19</v>
      </c>
      <c r="C18" s="8">
        <f>C17-C16</f>
        <v>1.8000000000000007</v>
      </c>
    </row>
    <row r="19" spans="2:3" x14ac:dyDescent="0.25">
      <c r="B19" t="s">
        <v>20</v>
      </c>
      <c r="C19" s="8">
        <f>PERCENTILE(Data!$B$2:$B$38,0.01)</f>
        <v>11.444000000000001</v>
      </c>
    </row>
    <row r="20" spans="2:3" x14ac:dyDescent="0.25">
      <c r="B20" t="s">
        <v>21</v>
      </c>
      <c r="C20" s="8">
        <f>PERCENTILE(Data!$B$2:$B$38,0.05)</f>
        <v>11.86</v>
      </c>
    </row>
    <row r="21" spans="2:3" x14ac:dyDescent="0.25">
      <c r="B21" t="s">
        <v>22</v>
      </c>
      <c r="C21" s="8">
        <f>PERCENTILE(Data!$B$2:$B$38,0.95)</f>
        <v>15.1</v>
      </c>
    </row>
    <row r="22" spans="2:3" x14ac:dyDescent="0.25">
      <c r="B22" t="s">
        <v>23</v>
      </c>
      <c r="C22" s="8">
        <f>PERCENTILE(Data!$B$2:$B$38,0.99)</f>
        <v>15.164</v>
      </c>
    </row>
    <row r="24" spans="2:3" x14ac:dyDescent="0.25">
      <c r="B24" t="s">
        <v>27</v>
      </c>
    </row>
    <row r="25" spans="2:3" x14ac:dyDescent="0.25">
      <c r="B25" t="s">
        <v>17</v>
      </c>
      <c r="C25" s="9">
        <f>_xlfn.VAR.S(Data!$B$2:$B$38)</f>
        <v>1.1802552552552554</v>
      </c>
    </row>
    <row r="26" spans="2:3" x14ac:dyDescent="0.25">
      <c r="B26" t="s">
        <v>28</v>
      </c>
      <c r="C26" s="10">
        <f>SKEW(Data!$B$2:$B$38)</f>
        <v>-0.13821002492725279</v>
      </c>
    </row>
    <row r="27" spans="2:3" x14ac:dyDescent="0.25">
      <c r="B27" t="s">
        <v>29</v>
      </c>
      <c r="C27" s="10">
        <f>KURT(Data!$B$2:$B$38)</f>
        <v>-0.98221534703990532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Data_Summ1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2007-05-15T19:04:12Z</dcterms:created>
  <dcterms:modified xsi:type="dcterms:W3CDTF">2018-04-21T18:03:24Z</dcterms:modified>
</cp:coreProperties>
</file>