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48EC798E-C90B-4817-B408-B47452ED677E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Data" sheetId="4" r:id="rId1"/>
    <sheet name="Data_Hist1" sheetId="33" r:id="rId2"/>
  </sheets>
  <definedNames>
    <definedName name="_xlchart.v1.0" hidden="1">Data!$H$1</definedName>
    <definedName name="_xlchart.v1.1" hidden="1">Data!$H$2:$H$51</definedName>
  </definedNames>
  <calcPr calcId="179017"/>
</workbook>
</file>

<file path=xl/calcChain.xml><?xml version="1.0" encoding="utf-8"?>
<calcChain xmlns="http://schemas.openxmlformats.org/spreadsheetml/2006/main">
  <c r="M55" i="33" l="1"/>
  <c r="M54" i="33"/>
  <c r="M53" i="33"/>
  <c r="M52" i="33"/>
  <c r="M51" i="33"/>
  <c r="M50" i="33"/>
  <c r="M49" i="33"/>
  <c r="M48" i="33"/>
  <c r="M47" i="33"/>
  <c r="E58" i="33"/>
  <c r="E57" i="33"/>
  <c r="E56" i="33"/>
  <c r="E55" i="33"/>
  <c r="E54" i="33"/>
  <c r="E53" i="33"/>
  <c r="E52" i="33"/>
  <c r="E51" i="33"/>
  <c r="E50" i="33"/>
  <c r="E49" i="33"/>
  <c r="E48" i="33"/>
  <c r="E47" i="33"/>
  <c r="U39" i="33"/>
  <c r="U38" i="33"/>
  <c r="U37" i="33"/>
  <c r="U36" i="33"/>
  <c r="U35" i="33"/>
  <c r="U34" i="33"/>
  <c r="U33" i="33"/>
  <c r="U32" i="33"/>
  <c r="M40" i="33"/>
  <c r="M39" i="33"/>
  <c r="M38" i="33"/>
  <c r="M37" i="33"/>
  <c r="M36" i="33"/>
  <c r="M35" i="33"/>
  <c r="M34" i="33"/>
  <c r="M33" i="33"/>
  <c r="M32" i="33"/>
  <c r="E37" i="33"/>
  <c r="E36" i="33"/>
  <c r="E35" i="33"/>
  <c r="E34" i="33"/>
  <c r="E33" i="33"/>
  <c r="E32" i="33"/>
  <c r="U24" i="33"/>
  <c r="U23" i="33"/>
  <c r="U22" i="33"/>
  <c r="U21" i="33"/>
  <c r="U20" i="33"/>
  <c r="U19" i="33"/>
  <c r="U18" i="33"/>
  <c r="U17" i="33"/>
  <c r="M21" i="33"/>
  <c r="M20" i="33"/>
  <c r="M19" i="33"/>
  <c r="M18" i="33"/>
  <c r="M17" i="33"/>
  <c r="E25" i="33"/>
  <c r="E24" i="33"/>
  <c r="E23" i="33"/>
  <c r="E22" i="33"/>
  <c r="E21" i="33"/>
  <c r="E20" i="33"/>
  <c r="E19" i="33"/>
  <c r="E18" i="33"/>
  <c r="E17" i="33"/>
  <c r="U6" i="33"/>
  <c r="U5" i="33"/>
  <c r="U4" i="33"/>
  <c r="U3" i="33"/>
  <c r="U2" i="33"/>
  <c r="M6" i="33"/>
  <c r="M5" i="33"/>
  <c r="M4" i="33"/>
  <c r="M3" i="33"/>
  <c r="M2" i="33"/>
  <c r="E6" i="33"/>
  <c r="E5" i="33"/>
  <c r="E4" i="33"/>
  <c r="E3" i="33"/>
  <c r="E2" i="33"/>
  <c r="O12" i="4" l="1"/>
  <c r="O11" i="4"/>
  <c r="O10" i="4"/>
  <c r="O3" i="4"/>
  <c r="O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albright</author>
  </authors>
  <commentList>
    <comment ref="B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Overall score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Score by peer schools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(5.0 is highest score)</t>
        </r>
      </text>
    </comment>
    <comment ref="D1" authorId="0" shapeId="0" xr:uid="{00000000-0006-0000-0100-000003000000}">
      <text>
        <r>
          <rPr>
            <b/>
            <sz val="8"/>
            <color indexed="81"/>
            <rFont val="Tahoma"/>
            <family val="2"/>
          </rPr>
          <t>Score by recruiters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(5.0 is highest score)</t>
        </r>
      </text>
    </comment>
    <comment ref="E1" authorId="0" shapeId="0" xr:uid="{00000000-0006-0000-0100-000004000000}">
      <text>
        <r>
          <rPr>
            <b/>
            <sz val="8"/>
            <color indexed="81"/>
            <rFont val="Tahoma"/>
            <family val="2"/>
          </rPr>
          <t>Average undergrad GPA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(4.0 is highest)</t>
        </r>
      </text>
    </comment>
    <comment ref="F1" authorId="0" shapeId="0" xr:uid="{00000000-0006-0000-0100-000005000000}">
      <text>
        <r>
          <rPr>
            <b/>
            <sz val="8"/>
            <color indexed="81"/>
            <rFont val="Tahoma"/>
            <family val="2"/>
          </rPr>
          <t>Average GMAT score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" authorId="0" shapeId="0" xr:uid="{00000000-0006-0000-0100-000006000000}">
      <text>
        <r>
          <rPr>
            <b/>
            <sz val="8"/>
            <color indexed="81"/>
            <rFont val="Tahoma"/>
            <family val="2"/>
          </rPr>
          <t>Acceptance rate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" authorId="0" shapeId="0" xr:uid="{00000000-0006-0000-0100-000007000000}">
      <text>
        <r>
          <rPr>
            <b/>
            <sz val="8"/>
            <color indexed="81"/>
            <rFont val="Tahoma"/>
            <family val="2"/>
          </rPr>
          <t>Average starting salary and bonus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" authorId="0" shapeId="0" xr:uid="{00000000-0006-0000-0100-000008000000}">
      <text>
        <r>
          <rPr>
            <b/>
            <sz val="8"/>
            <color indexed="81"/>
            <rFont val="Tahoma"/>
            <family val="2"/>
          </rPr>
          <t>Percentage of graduates employed at graduation time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" authorId="0" shapeId="0" xr:uid="{00000000-0006-0000-0100-000009000000}">
      <text>
        <r>
          <rPr>
            <b/>
            <sz val="8"/>
            <color indexed="81"/>
            <rFont val="Tahoma"/>
            <family val="2"/>
          </rPr>
          <t>Percentage of graduates employed 3 months after graduation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" authorId="0" shapeId="0" xr:uid="{00000000-0006-0000-0100-00000A000000}">
      <text>
        <r>
          <rPr>
            <b/>
            <sz val="8"/>
            <color indexed="81"/>
            <rFont val="Tahoma"/>
            <family val="2"/>
          </rPr>
          <t>Out-of-state tuition and fees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" authorId="0" shapeId="0" xr:uid="{00000000-0006-0000-0100-00000B000000}">
      <text>
        <r>
          <rPr>
            <b/>
            <sz val="8"/>
            <color indexed="81"/>
            <rFont val="Tahoma"/>
            <family val="2"/>
          </rPr>
          <t>Total full-time enrollment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<sst xmlns="http://schemas.openxmlformats.org/spreadsheetml/2006/main" count="151" uniqueCount="151">
  <si>
    <t>Overall</t>
  </si>
  <si>
    <t>Peers</t>
  </si>
  <si>
    <t>Recruiters</t>
  </si>
  <si>
    <t>GPA</t>
  </si>
  <si>
    <t>GMAT</t>
  </si>
  <si>
    <t>Salary</t>
  </si>
  <si>
    <t>Employed1</t>
  </si>
  <si>
    <t>Employed2</t>
  </si>
  <si>
    <t>Enrollment</t>
  </si>
  <si>
    <t>Harvard University (MA)</t>
  </si>
  <si>
    <t>Stanford University (CA)</t>
  </si>
  <si>
    <t xml:space="preserve">University of Pennsylvania (Wharton) </t>
  </si>
  <si>
    <t xml:space="preserve">Massachusetts Institute of Technology (Sloan) </t>
  </si>
  <si>
    <t>Northwestern University (Kellogg) (IL)</t>
  </si>
  <si>
    <t>Columbia University (NY)</t>
  </si>
  <si>
    <t xml:space="preserve">University of Chicago </t>
  </si>
  <si>
    <t xml:space="preserve">University of California–Berkeley (Haas) </t>
  </si>
  <si>
    <t>Dartmouth College (Tuck) (NH)</t>
  </si>
  <si>
    <t xml:space="preserve">University of Michigan–Ann Arbor </t>
  </si>
  <si>
    <t>Duke University (Fuqua) (NC)</t>
  </si>
  <si>
    <t xml:space="preserve">University of California–Los Angeles (Anderson) </t>
  </si>
  <si>
    <t xml:space="preserve">University of Virginia (Darden) </t>
  </si>
  <si>
    <t>Cornell University (Johnson) (NY)</t>
  </si>
  <si>
    <t xml:space="preserve">New York University (Stern) </t>
  </si>
  <si>
    <t>Yale University (CT)</t>
  </si>
  <si>
    <t>Carnegie Mellon University (PA)</t>
  </si>
  <si>
    <t xml:space="preserve">University of Southern California (Marshall) </t>
  </si>
  <si>
    <t>Emory University (Goizueta) (GA)</t>
  </si>
  <si>
    <t xml:space="preserve">Ohio State University (Fisher) </t>
  </si>
  <si>
    <t xml:space="preserve">University of Minnesota–Twin Cities (Carlson) </t>
  </si>
  <si>
    <t xml:space="preserve">University of North Carolina–Chapel Hill (Kenan-Flagler) </t>
  </si>
  <si>
    <t xml:space="preserve">Indiana University–Bloomington (Kelley) </t>
  </si>
  <si>
    <t xml:space="preserve">Texas A&amp;M University–College Station (Mays) </t>
  </si>
  <si>
    <t xml:space="preserve">University of Illinois–Urbana-Champaign </t>
  </si>
  <si>
    <t xml:space="preserve">University of Texas–Austin (McCombs) </t>
  </si>
  <si>
    <t>Purdue University–West Lafayette (Krannert) (IN)</t>
  </si>
  <si>
    <t xml:space="preserve">University of Washington </t>
  </si>
  <si>
    <t>Arizona State University–Main Campus (W. P. Carey)</t>
  </si>
  <si>
    <t xml:space="preserve">Michigan State University (Broad) </t>
  </si>
  <si>
    <t xml:space="preserve">University of California–Davis </t>
  </si>
  <si>
    <t>University of Notre Dame (Mendoza) (IN)</t>
  </si>
  <si>
    <t>Georgetown University (McDonough) (DC)</t>
  </si>
  <si>
    <t xml:space="preserve">University of Maryland–College Park (Smith) </t>
  </si>
  <si>
    <t>University of Rochester (Simon) (NY)</t>
  </si>
  <si>
    <t xml:space="preserve">University of Wisconsin–Madison </t>
  </si>
  <si>
    <t>Brigham Young University (Marriott) (UT)</t>
  </si>
  <si>
    <t>Vanderbilt University (Owen) (TN)</t>
  </si>
  <si>
    <t xml:space="preserve">Washington University in St. Louis (Olin) </t>
  </si>
  <si>
    <t xml:space="preserve">Boston College (Carroll) </t>
  </si>
  <si>
    <t xml:space="preserve">Georgia Institute of Technology (DuPree) </t>
  </si>
  <si>
    <t xml:space="preserve">Penn State University–University Park (Smeal) </t>
  </si>
  <si>
    <t>Rice University (Jones) (TX)</t>
  </si>
  <si>
    <t xml:space="preserve">Boston University </t>
  </si>
  <si>
    <t>Tulane University (Freeman) (LA)</t>
  </si>
  <si>
    <t xml:space="preserve">University of Iowa (Tippie) </t>
  </si>
  <si>
    <t>Southern Methodist University (Cox) TX</t>
  </si>
  <si>
    <t>Babson College Olin) (MA)</t>
  </si>
  <si>
    <t xml:space="preserve">University of Texas–Dallas </t>
  </si>
  <si>
    <t>University of Florida (Hough)</t>
  </si>
  <si>
    <t>School</t>
  </si>
  <si>
    <t>25th</t>
  </si>
  <si>
    <t>50th</t>
  </si>
  <si>
    <t>75th</t>
  </si>
  <si>
    <t>Lowest Out of State</t>
  </si>
  <si>
    <t>Highest Out of State</t>
  </si>
  <si>
    <t>Accept Rate</t>
  </si>
  <si>
    <t>Out of State</t>
  </si>
  <si>
    <t>Part c</t>
  </si>
  <si>
    <t>Part d</t>
  </si>
  <si>
    <t>[3.64]-
[3.70]</t>
  </si>
  <si>
    <t>[7.5%]-
[14.0%]</t>
  </si>
  <si>
    <t>[14.0%]-
[20.6%]</t>
  </si>
  <si>
    <t>[20.6%]-
[27.1%]</t>
  </si>
  <si>
    <t>[27.1%]-
[33.6%]</t>
  </si>
  <si>
    <t>[33.6%]-
[40.1%]</t>
  </si>
  <si>
    <t>[40.1%]-
[46.7%]</t>
  </si>
  <si>
    <t>[46.7%]-
[53.2%]</t>
  </si>
  <si>
    <t>[53.2%]-
[59.7%]</t>
  </si>
  <si>
    <t>[$67,011_)]-
[$79,886_)]</t>
  </si>
  <si>
    <t>[$79,886_)]-
[$92,761_)]</t>
  </si>
  <si>
    <t>[$92,761_)]-
[$105,636_)]</t>
  </si>
  <si>
    <t>[$105,636_)]-
[$118,511_)]</t>
  </si>
  <si>
    <t>[$118,511_)]-
[$131,386_)]</t>
  </si>
  <si>
    <t>[$131,386_)]-
[$144,261_)]</t>
  </si>
  <si>
    <t>[$9,240_)]-
[$13,995_)]</t>
  </si>
  <si>
    <t>[$13,995_)]-
[$18,751_)]</t>
  </si>
  <si>
    <t>[$18,751_)]-
[$23,506_)]</t>
  </si>
  <si>
    <t>[$23,506_)]-
[$28,261_)]</t>
  </si>
  <si>
    <t>[$28,261_)]-
[$33,017_)]</t>
  </si>
  <si>
    <t>[$33,017_)]-
[$37,772_)]</t>
  </si>
  <si>
    <t>[$37,772_)]-
[$42,527_)]</t>
  </si>
  <si>
    <t>[$42,527_)]-
[$47,283_)]</t>
  </si>
  <si>
    <t>[$47,283_)]-
[$52,038_)]</t>
  </si>
  <si>
    <t>[$52,038_)]-
[$56,793_)]</t>
  </si>
  <si>
    <t>[$56,793_)]-
[$61,549_)]</t>
  </si>
  <si>
    <t>[$61,549_)]-
[$66,304_)]</t>
  </si>
  <si>
    <t>[3.18]-
[3.24]</t>
  </si>
  <si>
    <t>[3.24]-
[3.30]</t>
  </si>
  <si>
    <t>[3.30]-
[3.35]</t>
  </si>
  <si>
    <t>[3.35]-
[3.41]</t>
  </si>
  <si>
    <t>[3.41]-
[3.47]</t>
  </si>
  <si>
    <t>[3.47]-
[3.53]</t>
  </si>
  <si>
    <t>[3.53]-
[3.58]</t>
  </si>
  <si>
    <t>[3.58]-
[3.64]</t>
  </si>
  <si>
    <t>[630.000]-
[649.200]</t>
  </si>
  <si>
    <t>[649.200]-
[668.400]</t>
  </si>
  <si>
    <t>[668.400]-
[687.600]</t>
  </si>
  <si>
    <t>[687.600]-
[706.800]</t>
  </si>
  <si>
    <t>[706.800]-
[726.000]</t>
  </si>
  <si>
    <t>[83]-
[274]</t>
  </si>
  <si>
    <t>[274]-
[465]</t>
  </si>
  <si>
    <t>[465]-
[656]</t>
  </si>
  <si>
    <t>[656]-
[847]</t>
  </si>
  <si>
    <t>[847]-
[1,037]</t>
  </si>
  <si>
    <t>[1,037]-
[1,228]</t>
  </si>
  <si>
    <t>[1,228]-
[1,419]</t>
  </si>
  <si>
    <t>[1,419]-
[1,610]</t>
  </si>
  <si>
    <t>[1,610]-
[1,801]</t>
  </si>
  <si>
    <t>[53.000]-
[62.400]</t>
  </si>
  <si>
    <t>[62.400]-
[71.800]</t>
  </si>
  <si>
    <t>[71.800]-
[81.200]</t>
  </si>
  <si>
    <t>[81.200]-
[90.600]</t>
  </si>
  <si>
    <t>[90.600]-
[100.000]</t>
  </si>
  <si>
    <t>[2.8]-
[3.2]</t>
  </si>
  <si>
    <t>[3.2]-
[3.6]</t>
  </si>
  <si>
    <t>[3.6]-
[4.0]</t>
  </si>
  <si>
    <t>[4.0]-
[4.4]</t>
  </si>
  <si>
    <t>[4.4]-
[4.8]</t>
  </si>
  <si>
    <t>[2.9]-
[3.2]</t>
  </si>
  <si>
    <t>[3.2]-
[3.5]</t>
  </si>
  <si>
    <t>[3.5]-
[3.9]</t>
  </si>
  <si>
    <t>[3.9]-
[4.2]</t>
  </si>
  <si>
    <t>[4.2]-
[4.5]</t>
  </si>
  <si>
    <t>[60.9%]-
[64.6%]</t>
  </si>
  <si>
    <t>[64.6%]-
[68.3%]</t>
  </si>
  <si>
    <t>[68.3%]-
[71.9%]</t>
  </si>
  <si>
    <t>[71.9%]-
[75.6%]</t>
  </si>
  <si>
    <t>[75.6%]-
[79.3%]</t>
  </si>
  <si>
    <t>[79.3%]-
[83.0%]</t>
  </si>
  <si>
    <t>[83.0%]-
[86.6%]</t>
  </si>
  <si>
    <t>[86.6%]-
[90.3%]</t>
  </si>
  <si>
    <t>[90.3%]-
[94.0%]</t>
  </si>
  <si>
    <t>[83.3%]-
[85.4%]</t>
  </si>
  <si>
    <t>[85.4%]-
[87.5%]</t>
  </si>
  <si>
    <t>[87.5%]-
[89.6%]</t>
  </si>
  <si>
    <t>[89.6%]-
[91.7%]</t>
  </si>
  <si>
    <t>[91.7%]-
[93.7%]</t>
  </si>
  <si>
    <t>[93.7%]-
[95.8%]</t>
  </si>
  <si>
    <t>[95.8%]-
[97.9%]</t>
  </si>
  <si>
    <t>[97.9%]-
[100.0%]</t>
  </si>
  <si>
    <t>Part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</si>
</sst>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164" formatCode="0.0%"/>
    <numFmt numFmtId="165" formatCode="0.0"/>
    <numFmt numFmtId="166" formatCode="&quot;$&quot;#,##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8"/>
      <name val="Calibri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4" fillId="0" borderId="0" xfId="1" applyFont="1"/>
    <xf numFmtId="0" fontId="5" fillId="0" borderId="0" xfId="1" applyFont="1"/>
    <xf numFmtId="6" fontId="0" fillId="0" borderId="0" xfId="0" applyNumberFormat="1"/>
    <xf numFmtId="3" fontId="0" fillId="0" borderId="0" xfId="0" applyNumberFormat="1"/>
    <xf numFmtId="165" fontId="0" fillId="0" borderId="0" xfId="0" applyNumberFormat="1"/>
    <xf numFmtId="2" fontId="0" fillId="0" borderId="0" xfId="0" applyNumberFormat="1"/>
    <xf numFmtId="164" fontId="0" fillId="0" borderId="0" xfId="0" applyNumberForma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right"/>
    </xf>
    <xf numFmtId="165" fontId="4" fillId="0" borderId="0" xfId="1" applyNumberFormat="1" applyFont="1" applyAlignment="1">
      <alignment horizontal="right"/>
    </xf>
    <xf numFmtId="2" fontId="4" fillId="0" borderId="0" xfId="1" applyNumberFormat="1" applyFont="1" applyAlignment="1">
      <alignment horizontal="right"/>
    </xf>
    <xf numFmtId="1" fontId="4" fillId="0" borderId="0" xfId="1" applyNumberFormat="1" applyFont="1" applyAlignment="1">
      <alignment horizontal="right"/>
    </xf>
    <xf numFmtId="164" fontId="7" fillId="0" borderId="0" xfId="2" applyNumberFormat="1" applyFont="1" applyAlignment="1">
      <alignment horizontal="right"/>
    </xf>
    <xf numFmtId="166" fontId="0" fillId="0" borderId="0" xfId="0" applyNumberForma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wrapText="1"/>
    </xf>
  </cellXfs>
  <cellStyles count="3">
    <cellStyle name="Normal" xfId="0" builtinId="0" customBuiltin="1"/>
    <cellStyle name="Normal 2" xfId="1" xr:uid="{00000000-0005-0000-0000-000001000000}"/>
    <cellStyle name="Percent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Overall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Data_Hist1!$D$2:$D$6</c:f>
              <c:strCache>
                <c:ptCount val="5"/>
                <c:pt idx="0">
                  <c:v>[53.000]-
[62.400]</c:v>
                </c:pt>
                <c:pt idx="1">
                  <c:v>[62.400]-
[71.800]</c:v>
                </c:pt>
                <c:pt idx="2">
                  <c:v>[71.800]-
[81.200]</c:v>
                </c:pt>
                <c:pt idx="3">
                  <c:v>[81.200]-
[90.600]</c:v>
                </c:pt>
                <c:pt idx="4">
                  <c:v>[90.600]-
[100.000]</c:v>
                </c:pt>
              </c:strCache>
            </c:strRef>
          </c:cat>
          <c:val>
            <c:numRef>
              <c:f>Data_Hist1!$E$2:$E$6</c:f>
              <c:numCache>
                <c:formatCode>General</c:formatCode>
                <c:ptCount val="5"/>
                <c:pt idx="0">
                  <c:v>18</c:v>
                </c:pt>
                <c:pt idx="1">
                  <c:v>14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E5-4A4C-A425-E6E6CB5903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31360056"/>
        <c:axId val="831356448"/>
      </c:barChart>
      <c:catAx>
        <c:axId val="831360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831356448"/>
        <c:crosses val="autoZero"/>
        <c:auto val="1"/>
        <c:lblAlgn val="ctr"/>
        <c:lblOffset val="100"/>
        <c:noMultiLvlLbl val="0"/>
      </c:catAx>
      <c:valAx>
        <c:axId val="831356448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8313600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Out of State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Data_Hist1!$D$47:$D$58</c:f>
              <c:strCache>
                <c:ptCount val="12"/>
                <c:pt idx="0">
                  <c:v>[$9,240_)]-
[$13,995_)]</c:v>
                </c:pt>
                <c:pt idx="1">
                  <c:v>[$13,995_)]-
[$18,751_)]</c:v>
                </c:pt>
                <c:pt idx="2">
                  <c:v>[$18,751_)]-
[$23,506_)]</c:v>
                </c:pt>
                <c:pt idx="3">
                  <c:v>[$23,506_)]-
[$28,261_)]</c:v>
                </c:pt>
                <c:pt idx="4">
                  <c:v>[$28,261_)]-
[$33,017_)]</c:v>
                </c:pt>
                <c:pt idx="5">
                  <c:v>[$33,017_)]-
[$37,772_)]</c:v>
                </c:pt>
                <c:pt idx="6">
                  <c:v>[$37,772_)]-
[$42,527_)]</c:v>
                </c:pt>
                <c:pt idx="7">
                  <c:v>[$42,527_)]-
[$47,283_)]</c:v>
                </c:pt>
                <c:pt idx="8">
                  <c:v>[$47,283_)]-
[$52,038_)]</c:v>
                </c:pt>
                <c:pt idx="9">
                  <c:v>[$52,038_)]-
[$56,793_)]</c:v>
                </c:pt>
                <c:pt idx="10">
                  <c:v>[$56,793_)]-
[$61,549_)]</c:v>
                </c:pt>
                <c:pt idx="11">
                  <c:v>[$61,549_)]-
[$66,304_)]</c:v>
                </c:pt>
              </c:strCache>
            </c:strRef>
          </c:cat>
          <c:val>
            <c:numRef>
              <c:f>Data_Hist1!$E$47:$E$58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16</c:v>
                </c:pt>
                <c:pt idx="7">
                  <c:v>10</c:v>
                </c:pt>
                <c:pt idx="8">
                  <c:v>6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67-4EBD-A7A6-4CA7C6A7B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30388040"/>
        <c:axId val="430388368"/>
      </c:barChart>
      <c:catAx>
        <c:axId val="430388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430388368"/>
        <c:crosses val="autoZero"/>
        <c:auto val="1"/>
        <c:lblAlgn val="ctr"/>
        <c:lblOffset val="100"/>
        <c:noMultiLvlLbl val="0"/>
      </c:catAx>
      <c:valAx>
        <c:axId val="430388368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4303880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Enrollment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Data_Hist1!$L$47:$L$55</c:f>
              <c:strCache>
                <c:ptCount val="9"/>
                <c:pt idx="0">
                  <c:v>[83]-
[274]</c:v>
                </c:pt>
                <c:pt idx="1">
                  <c:v>[274]-
[465]</c:v>
                </c:pt>
                <c:pt idx="2">
                  <c:v>[465]-
[656]</c:v>
                </c:pt>
                <c:pt idx="3">
                  <c:v>[656]-
[847]</c:v>
                </c:pt>
                <c:pt idx="4">
                  <c:v>[847]-
[1,037]</c:v>
                </c:pt>
                <c:pt idx="5">
                  <c:v>[1,037]-
[1,228]</c:v>
                </c:pt>
                <c:pt idx="6">
                  <c:v>[1,228]-
[1,419]</c:v>
                </c:pt>
                <c:pt idx="7">
                  <c:v>[1,419]-
[1,610]</c:v>
                </c:pt>
                <c:pt idx="8">
                  <c:v>[1,610]-
[1,801]</c:v>
                </c:pt>
              </c:strCache>
            </c:strRef>
          </c:cat>
          <c:val>
            <c:numRef>
              <c:f>Data_Hist1!$M$47:$M$55</c:f>
              <c:numCache>
                <c:formatCode>General</c:formatCode>
                <c:ptCount val="9"/>
                <c:pt idx="0">
                  <c:v>18</c:v>
                </c:pt>
                <c:pt idx="1">
                  <c:v>13</c:v>
                </c:pt>
                <c:pt idx="2">
                  <c:v>8</c:v>
                </c:pt>
                <c:pt idx="3">
                  <c:v>5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5A-4270-85B7-701DE2BD1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30394928"/>
        <c:axId val="430396240"/>
      </c:barChart>
      <c:catAx>
        <c:axId val="43039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430396240"/>
        <c:crosses val="autoZero"/>
        <c:auto val="1"/>
        <c:lblAlgn val="ctr"/>
        <c:lblOffset val="100"/>
        <c:noMultiLvlLbl val="0"/>
      </c:catAx>
      <c:valAx>
        <c:axId val="430396240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4303949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Peers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Data_Hist1!$L$2:$L$6</c:f>
              <c:strCache>
                <c:ptCount val="5"/>
                <c:pt idx="0">
                  <c:v>[2.8]-
[3.2]</c:v>
                </c:pt>
                <c:pt idx="1">
                  <c:v>[3.2]-
[3.6]</c:v>
                </c:pt>
                <c:pt idx="2">
                  <c:v>[3.6]-
[4.0]</c:v>
                </c:pt>
                <c:pt idx="3">
                  <c:v>[4.0]-
[4.4]</c:v>
                </c:pt>
                <c:pt idx="4">
                  <c:v>[4.4]-
[4.8]</c:v>
                </c:pt>
              </c:strCache>
            </c:strRef>
          </c:cat>
          <c:val>
            <c:numRef>
              <c:f>Data_Hist1!$M$2:$M$6</c:f>
              <c:numCache>
                <c:formatCode>General</c:formatCode>
                <c:ptCount val="5"/>
                <c:pt idx="0">
                  <c:v>6</c:v>
                </c:pt>
                <c:pt idx="1">
                  <c:v>17</c:v>
                </c:pt>
                <c:pt idx="2">
                  <c:v>8</c:v>
                </c:pt>
                <c:pt idx="3">
                  <c:v>11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E7-45AE-8433-802061E8C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31355464"/>
        <c:axId val="831455176"/>
      </c:barChart>
      <c:catAx>
        <c:axId val="831355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831455176"/>
        <c:crosses val="autoZero"/>
        <c:auto val="1"/>
        <c:lblAlgn val="ctr"/>
        <c:lblOffset val="100"/>
        <c:noMultiLvlLbl val="0"/>
      </c:catAx>
      <c:valAx>
        <c:axId val="831455176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8313554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Recruiters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Data_Hist1!$T$2:$T$6</c:f>
              <c:strCache>
                <c:ptCount val="5"/>
                <c:pt idx="0">
                  <c:v>[2.9]-
[3.2]</c:v>
                </c:pt>
                <c:pt idx="1">
                  <c:v>[3.2]-
[3.5]</c:v>
                </c:pt>
                <c:pt idx="2">
                  <c:v>[3.5]-
[3.9]</c:v>
                </c:pt>
                <c:pt idx="3">
                  <c:v>[3.9]-
[4.2]</c:v>
                </c:pt>
                <c:pt idx="4">
                  <c:v>[4.2]-
[4.5]</c:v>
                </c:pt>
              </c:strCache>
            </c:strRef>
          </c:cat>
          <c:val>
            <c:numRef>
              <c:f>Data_Hist1!$U$2:$U$6</c:f>
              <c:numCache>
                <c:formatCode>General</c:formatCode>
                <c:ptCount val="5"/>
                <c:pt idx="0">
                  <c:v>9</c:v>
                </c:pt>
                <c:pt idx="1">
                  <c:v>16</c:v>
                </c:pt>
                <c:pt idx="2">
                  <c:v>8</c:v>
                </c:pt>
                <c:pt idx="3">
                  <c:v>10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76-4158-A153-BD0ACB8AA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31455832"/>
        <c:axId val="831446320"/>
      </c:barChart>
      <c:catAx>
        <c:axId val="831455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831446320"/>
        <c:crosses val="autoZero"/>
        <c:auto val="1"/>
        <c:lblAlgn val="ctr"/>
        <c:lblOffset val="100"/>
        <c:noMultiLvlLbl val="0"/>
      </c:catAx>
      <c:valAx>
        <c:axId val="831446320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8314558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GPA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Data_Hist1!$D$17:$D$25</c:f>
              <c:strCache>
                <c:ptCount val="9"/>
                <c:pt idx="0">
                  <c:v>[3.18]-
[3.24]</c:v>
                </c:pt>
                <c:pt idx="1">
                  <c:v>[3.24]-
[3.30]</c:v>
                </c:pt>
                <c:pt idx="2">
                  <c:v>[3.30]-
[3.35]</c:v>
                </c:pt>
                <c:pt idx="3">
                  <c:v>[3.35]-
[3.41]</c:v>
                </c:pt>
                <c:pt idx="4">
                  <c:v>[3.41]-
[3.47]</c:v>
                </c:pt>
                <c:pt idx="5">
                  <c:v>[3.47]-
[3.53]</c:v>
                </c:pt>
                <c:pt idx="6">
                  <c:v>[3.53]-
[3.58]</c:v>
                </c:pt>
                <c:pt idx="7">
                  <c:v>[3.58]-
[3.64]</c:v>
                </c:pt>
                <c:pt idx="8">
                  <c:v>[3.64]-
[3.70]</c:v>
                </c:pt>
              </c:strCache>
            </c:strRef>
          </c:cat>
          <c:val>
            <c:numRef>
              <c:f>Data_Hist1!$E$17:$E$25</c:f>
              <c:numCache>
                <c:formatCode>General</c:formatCode>
                <c:ptCount val="9"/>
                <c:pt idx="0">
                  <c:v>2</c:v>
                </c:pt>
                <c:pt idx="1">
                  <c:v>2</c:v>
                </c:pt>
                <c:pt idx="2">
                  <c:v>15</c:v>
                </c:pt>
                <c:pt idx="3">
                  <c:v>14</c:v>
                </c:pt>
                <c:pt idx="4">
                  <c:v>4</c:v>
                </c:pt>
                <c:pt idx="5">
                  <c:v>7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98-48D8-B7D0-B1802682A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31446648"/>
        <c:axId val="831447304"/>
      </c:barChart>
      <c:catAx>
        <c:axId val="831446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831447304"/>
        <c:crosses val="autoZero"/>
        <c:auto val="1"/>
        <c:lblAlgn val="ctr"/>
        <c:lblOffset val="100"/>
        <c:noMultiLvlLbl val="0"/>
      </c:catAx>
      <c:valAx>
        <c:axId val="831447304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8314466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GMAT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Data_Hist1!$L$17:$L$21</c:f>
              <c:strCache>
                <c:ptCount val="5"/>
                <c:pt idx="0">
                  <c:v>[630.000]-
[649.200]</c:v>
                </c:pt>
                <c:pt idx="1">
                  <c:v>[649.200]-
[668.400]</c:v>
                </c:pt>
                <c:pt idx="2">
                  <c:v>[668.400]-
[687.600]</c:v>
                </c:pt>
                <c:pt idx="3">
                  <c:v>[687.600]-
[706.800]</c:v>
                </c:pt>
                <c:pt idx="4">
                  <c:v>[706.800]-
[726.000]</c:v>
                </c:pt>
              </c:strCache>
            </c:strRef>
          </c:cat>
          <c:val>
            <c:numRef>
              <c:f>Data_Hist1!$M$17:$M$21</c:f>
              <c:numCache>
                <c:formatCode>General</c:formatCode>
                <c:ptCount val="5"/>
                <c:pt idx="0">
                  <c:v>6</c:v>
                </c:pt>
                <c:pt idx="1">
                  <c:v>11</c:v>
                </c:pt>
                <c:pt idx="2">
                  <c:v>14</c:v>
                </c:pt>
                <c:pt idx="3">
                  <c:v>7</c:v>
                </c:pt>
                <c:pt idx="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F2-4D48-AF05-26AC86194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31457800"/>
        <c:axId val="831463048"/>
      </c:barChart>
      <c:catAx>
        <c:axId val="831457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831463048"/>
        <c:crosses val="autoZero"/>
        <c:auto val="1"/>
        <c:lblAlgn val="ctr"/>
        <c:lblOffset val="100"/>
        <c:noMultiLvlLbl val="0"/>
      </c:catAx>
      <c:valAx>
        <c:axId val="831463048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8314578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Accept Rate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Data_Hist1!$T$17:$T$24</c:f>
              <c:strCache>
                <c:ptCount val="8"/>
                <c:pt idx="0">
                  <c:v>[7.5%]-
[14.0%]</c:v>
                </c:pt>
                <c:pt idx="1">
                  <c:v>[14.0%]-
[20.6%]</c:v>
                </c:pt>
                <c:pt idx="2">
                  <c:v>[20.6%]-
[27.1%]</c:v>
                </c:pt>
                <c:pt idx="3">
                  <c:v>[27.1%]-
[33.6%]</c:v>
                </c:pt>
                <c:pt idx="4">
                  <c:v>[33.6%]-
[40.1%]</c:v>
                </c:pt>
                <c:pt idx="5">
                  <c:v>[40.1%]-
[46.7%]</c:v>
                </c:pt>
                <c:pt idx="6">
                  <c:v>[46.7%]-
[53.2%]</c:v>
                </c:pt>
                <c:pt idx="7">
                  <c:v>[53.2%]-
[59.7%]</c:v>
                </c:pt>
              </c:strCache>
            </c:strRef>
          </c:cat>
          <c:val>
            <c:numRef>
              <c:f>Data_Hist1!$U$17:$U$24</c:f>
              <c:numCache>
                <c:formatCode>General</c:formatCode>
                <c:ptCount val="8"/>
                <c:pt idx="0">
                  <c:v>3</c:v>
                </c:pt>
                <c:pt idx="1">
                  <c:v>8</c:v>
                </c:pt>
                <c:pt idx="2">
                  <c:v>9</c:v>
                </c:pt>
                <c:pt idx="3">
                  <c:v>17</c:v>
                </c:pt>
                <c:pt idx="4">
                  <c:v>9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CA-4668-B407-450F99143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31458456"/>
        <c:axId val="831460096"/>
      </c:barChart>
      <c:catAx>
        <c:axId val="831458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831460096"/>
        <c:crosses val="autoZero"/>
        <c:auto val="1"/>
        <c:lblAlgn val="ctr"/>
        <c:lblOffset val="100"/>
        <c:noMultiLvlLbl val="0"/>
      </c:catAx>
      <c:valAx>
        <c:axId val="831460096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8314584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Salary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Data_Hist1!$D$32:$D$37</c:f>
              <c:strCache>
                <c:ptCount val="6"/>
                <c:pt idx="0">
                  <c:v>[$67,011_)]-
[$79,886_)]</c:v>
                </c:pt>
                <c:pt idx="1">
                  <c:v>[$79,886_)]-
[$92,761_)]</c:v>
                </c:pt>
                <c:pt idx="2">
                  <c:v>[$92,761_)]-
[$105,636_)]</c:v>
                </c:pt>
                <c:pt idx="3">
                  <c:v>[$105,636_)]-
[$118,511_)]</c:v>
                </c:pt>
                <c:pt idx="4">
                  <c:v>[$118,511_)]-
[$131,386_)]</c:v>
                </c:pt>
                <c:pt idx="5">
                  <c:v>[$131,386_)]-
[$144,261_)]</c:v>
                </c:pt>
              </c:strCache>
            </c:strRef>
          </c:cat>
          <c:val>
            <c:numRef>
              <c:f>Data_Hist1!$E$32:$E$37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23</c:v>
                </c:pt>
                <c:pt idx="3">
                  <c:v>8</c:v>
                </c:pt>
                <c:pt idx="4">
                  <c:v>11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3A-4731-B55D-E78B4B75B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31461736"/>
        <c:axId val="831458784"/>
      </c:barChart>
      <c:catAx>
        <c:axId val="831461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831458784"/>
        <c:crosses val="autoZero"/>
        <c:auto val="1"/>
        <c:lblAlgn val="ctr"/>
        <c:lblOffset val="100"/>
        <c:noMultiLvlLbl val="0"/>
      </c:catAx>
      <c:valAx>
        <c:axId val="831458784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8314617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Employed1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Data_Hist1!$L$32:$L$40</c:f>
              <c:strCache>
                <c:ptCount val="9"/>
                <c:pt idx="0">
                  <c:v>[60.9%]-
[64.6%]</c:v>
                </c:pt>
                <c:pt idx="1">
                  <c:v>[64.6%]-
[68.3%]</c:v>
                </c:pt>
                <c:pt idx="2">
                  <c:v>[68.3%]-
[71.9%]</c:v>
                </c:pt>
                <c:pt idx="3">
                  <c:v>[71.9%]-
[75.6%]</c:v>
                </c:pt>
                <c:pt idx="4">
                  <c:v>[75.6%]-
[79.3%]</c:v>
                </c:pt>
                <c:pt idx="5">
                  <c:v>[79.3%]-
[83.0%]</c:v>
                </c:pt>
                <c:pt idx="6">
                  <c:v>[83.0%]-
[86.6%]</c:v>
                </c:pt>
                <c:pt idx="7">
                  <c:v>[86.6%]-
[90.3%]</c:v>
                </c:pt>
                <c:pt idx="8">
                  <c:v>[90.3%]-
[94.0%]</c:v>
                </c:pt>
              </c:strCache>
            </c:strRef>
          </c:cat>
          <c:val>
            <c:numRef>
              <c:f>Data_Hist1!$M$32:$M$40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6</c:v>
                </c:pt>
                <c:pt idx="4">
                  <c:v>12</c:v>
                </c:pt>
                <c:pt idx="5">
                  <c:v>14</c:v>
                </c:pt>
                <c:pt idx="6">
                  <c:v>7</c:v>
                </c:pt>
                <c:pt idx="7">
                  <c:v>4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95-4315-B71F-BE17F0B287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31448288"/>
        <c:axId val="831449928"/>
      </c:barChart>
      <c:catAx>
        <c:axId val="831448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831449928"/>
        <c:crosses val="autoZero"/>
        <c:auto val="1"/>
        <c:lblAlgn val="ctr"/>
        <c:lblOffset val="100"/>
        <c:noMultiLvlLbl val="0"/>
      </c:catAx>
      <c:valAx>
        <c:axId val="831449928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83144828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Employed2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Data_Hist1!$T$32:$T$39</c:f>
              <c:strCache>
                <c:ptCount val="8"/>
                <c:pt idx="0">
                  <c:v>[83.3%]-
[85.4%]</c:v>
                </c:pt>
                <c:pt idx="1">
                  <c:v>[85.4%]-
[87.5%]</c:v>
                </c:pt>
                <c:pt idx="2">
                  <c:v>[87.5%]-
[89.6%]</c:v>
                </c:pt>
                <c:pt idx="3">
                  <c:v>[89.6%]-
[91.7%]</c:v>
                </c:pt>
                <c:pt idx="4">
                  <c:v>[91.7%]-
[93.7%]</c:v>
                </c:pt>
                <c:pt idx="5">
                  <c:v>[93.7%]-
[95.8%]</c:v>
                </c:pt>
                <c:pt idx="6">
                  <c:v>[95.8%]-
[97.9%]</c:v>
                </c:pt>
                <c:pt idx="7">
                  <c:v>[97.9%]-
[100.0%]</c:v>
                </c:pt>
              </c:strCache>
            </c:strRef>
          </c:cat>
          <c:val>
            <c:numRef>
              <c:f>Data_Hist1!$U$32:$U$39</c:f>
              <c:numCache>
                <c:formatCode>General</c:formatCode>
                <c:ptCount val="8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13</c:v>
                </c:pt>
                <c:pt idx="4">
                  <c:v>12</c:v>
                </c:pt>
                <c:pt idx="5">
                  <c:v>6</c:v>
                </c:pt>
                <c:pt idx="6">
                  <c:v>3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80-487A-9B59-1462414D1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30408048"/>
        <c:axId val="430409032"/>
      </c:barChart>
      <c:catAx>
        <c:axId val="430408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430409032"/>
        <c:crosses val="autoZero"/>
        <c:auto val="1"/>
        <c:lblAlgn val="ctr"/>
        <c:lblOffset val="100"/>
        <c:noMultiLvlLbl val="0"/>
      </c:catAx>
      <c:valAx>
        <c:axId val="430409032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4304080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txData>
          <cx:v>Boxplot of Salary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Boxplot of Salary</a:t>
          </a:r>
        </a:p>
      </cx:txPr>
    </cx:title>
    <cx:plotArea>
      <cx:plotAreaRegion>
        <cx:series layoutId="boxWhisker" uniqueId="{DC59F664-32AE-4D8F-8201-D5E289310A98}">
          <cx:tx>
            <cx:txData>
              <cx:f>_xlchart.v1.0</cx:f>
              <cx:v>Salary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10</xdr:row>
      <xdr:rowOff>171451</xdr:rowOff>
    </xdr:from>
    <xdr:to>
      <xdr:col>7</xdr:col>
      <xdr:colOff>361950</xdr:colOff>
      <xdr:row>14</xdr:row>
      <xdr:rowOff>123825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695825" y="2076451"/>
          <a:ext cx="2114550" cy="714374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a: </a:t>
          </a:r>
          <a:r>
            <a:rPr lang="en-US" sz="1100"/>
            <a:t>All of the variables from column C on are essentially continuous variables.</a:t>
          </a:r>
        </a:p>
      </xdr:txBody>
    </xdr:sp>
    <xdr:clientData/>
  </xdr:twoCellAnchor>
  <xdr:twoCellAnchor>
    <xdr:from>
      <xdr:col>13</xdr:col>
      <xdr:colOff>457200</xdr:colOff>
      <xdr:row>3</xdr:row>
      <xdr:rowOff>114299</xdr:rowOff>
    </xdr:from>
    <xdr:to>
      <xdr:col>16</xdr:col>
      <xdr:colOff>104775</xdr:colOff>
      <xdr:row>7</xdr:row>
      <xdr:rowOff>66674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039475" y="685799"/>
          <a:ext cx="2095500" cy="7143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Note the use of the INDEX</a:t>
          </a:r>
          <a:r>
            <a:rPr lang="en-US" sz="1100" baseline="0"/>
            <a:t> and MATCH functions above -- a very handy combination.</a:t>
          </a:r>
          <a:endParaRPr lang="en-US" sz="1100"/>
        </a:p>
      </xdr:txBody>
    </xdr:sp>
    <xdr:clientData/>
  </xdr:twoCellAnchor>
  <xdr:twoCellAnchor>
    <xdr:from>
      <xdr:col>13</xdr:col>
      <xdr:colOff>0</xdr:colOff>
      <xdr:row>14</xdr:row>
      <xdr:rowOff>0</xdr:rowOff>
    </xdr:from>
    <xdr:to>
      <xdr:col>18</xdr:col>
      <xdr:colOff>0</xdr:colOff>
      <xdr:row>25</xdr:row>
      <xdr:rowOff>104775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F854DBEC-2971-4D17-BE65-146FE6EB9F9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648950" y="2667000"/>
              <a:ext cx="3810000" cy="22002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13</xdr:col>
      <xdr:colOff>990600</xdr:colOff>
      <xdr:row>26</xdr:row>
      <xdr:rowOff>9525</xdr:rowOff>
    </xdr:from>
    <xdr:to>
      <xdr:col>17</xdr:col>
      <xdr:colOff>28575</xdr:colOff>
      <xdr:row>28</xdr:row>
      <xdr:rowOff>19051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CAC3136-CF64-4AEF-AA8E-4B4C2699D13C}"/>
            </a:ext>
          </a:extLst>
        </xdr:cNvPr>
        <xdr:cNvSpPr txBox="1"/>
      </xdr:nvSpPr>
      <xdr:spPr>
        <a:xfrm>
          <a:off x="11639550" y="4962525"/>
          <a:ext cx="2238375" cy="39052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Quite symmetric, no outliers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18D36E-133E-4325-929B-B9FC29C757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0875741-0957-4438-A8BA-E471C57717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24</xdr:col>
      <xdr:colOff>304800</xdr:colOff>
      <xdr:row>16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4D08C99-5D6D-4599-AE98-7686E08E13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31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BC57FC7-499C-48FC-AF3E-09C9536A2E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5E19634-5C02-43EE-A81E-7141A6BE56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24</xdr:col>
      <xdr:colOff>304800</xdr:colOff>
      <xdr:row>31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2F86AFA-6C5C-4682-89AD-A1946799BD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46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5906A49-F9B8-4DB2-991D-560886A87C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16</xdr:col>
      <xdr:colOff>304800</xdr:colOff>
      <xdr:row>46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3E37B89-6D6A-4A8F-837A-22D7B0580E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31</xdr:row>
      <xdr:rowOff>0</xdr:rowOff>
    </xdr:from>
    <xdr:to>
      <xdr:col>24</xdr:col>
      <xdr:colOff>304800</xdr:colOff>
      <xdr:row>46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B7DE3F5-395E-4A35-97D8-CE634F785C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46</xdr:row>
      <xdr:rowOff>0</xdr:rowOff>
    </xdr:from>
    <xdr:to>
      <xdr:col>8</xdr:col>
      <xdr:colOff>304800</xdr:colOff>
      <xdr:row>61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B6403EDA-099B-4B83-A898-DCF8A8836A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0</xdr:colOff>
      <xdr:row>46</xdr:row>
      <xdr:rowOff>0</xdr:rowOff>
    </xdr:from>
    <xdr:to>
      <xdr:col>16</xdr:col>
      <xdr:colOff>304800</xdr:colOff>
      <xdr:row>61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D796FDD-F7D8-43C3-8B82-7BCFAE43C1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O51"/>
  <sheetViews>
    <sheetView tabSelected="1" topLeftCell="B1" workbookViewId="0">
      <selection activeCell="B1" sqref="B1"/>
    </sheetView>
  </sheetViews>
  <sheetFormatPr defaultRowHeight="15" x14ac:dyDescent="0.25"/>
  <cols>
    <col min="1" max="1" width="51" customWidth="1"/>
    <col min="2" max="2" width="7.42578125" bestFit="1" customWidth="1"/>
    <col min="3" max="3" width="6" style="5" bestFit="1" customWidth="1"/>
    <col min="4" max="4" width="10" style="5" bestFit="1" customWidth="1"/>
    <col min="5" max="5" width="5" style="6" bestFit="1" customWidth="1"/>
    <col min="6" max="6" width="6.28515625" bestFit="1" customWidth="1"/>
    <col min="7" max="7" width="11.42578125" style="7" bestFit="1" customWidth="1"/>
    <col min="8" max="8" width="9.28515625" bestFit="1" customWidth="1"/>
    <col min="9" max="10" width="10.85546875" style="7" bestFit="1" customWidth="1"/>
    <col min="11" max="11" width="11.5703125" bestFit="1" customWidth="1"/>
    <col min="12" max="12" width="10.85546875" bestFit="1" customWidth="1"/>
    <col min="14" max="14" width="20.5703125" customWidth="1"/>
  </cols>
  <sheetData>
    <row r="1" spans="1:15" s="1" customFormat="1" x14ac:dyDescent="0.25">
      <c r="A1" s="8" t="s">
        <v>59</v>
      </c>
      <c r="B1" s="9" t="s">
        <v>0</v>
      </c>
      <c r="C1" s="10" t="s">
        <v>1</v>
      </c>
      <c r="D1" s="10" t="s">
        <v>2</v>
      </c>
      <c r="E1" s="11" t="s">
        <v>3</v>
      </c>
      <c r="F1" s="12" t="s">
        <v>4</v>
      </c>
      <c r="G1" s="13" t="s">
        <v>65</v>
      </c>
      <c r="H1" s="9" t="s">
        <v>5</v>
      </c>
      <c r="I1" s="13" t="s">
        <v>6</v>
      </c>
      <c r="J1" s="13" t="s">
        <v>7</v>
      </c>
      <c r="K1" s="9" t="s">
        <v>66</v>
      </c>
      <c r="L1" s="9" t="s">
        <v>8</v>
      </c>
      <c r="N1" s="1" t="s">
        <v>67</v>
      </c>
    </row>
    <row r="2" spans="1:15" x14ac:dyDescent="0.25">
      <c r="A2" s="2" t="s">
        <v>9</v>
      </c>
      <c r="B2">
        <v>100</v>
      </c>
      <c r="C2" s="5">
        <v>4.8</v>
      </c>
      <c r="D2" s="5">
        <v>4.5</v>
      </c>
      <c r="E2" s="6">
        <v>3.66</v>
      </c>
      <c r="F2">
        <v>720</v>
      </c>
      <c r="G2" s="7">
        <v>0.115</v>
      </c>
      <c r="H2" s="3">
        <v>144261</v>
      </c>
      <c r="I2" s="7">
        <v>0.87</v>
      </c>
      <c r="J2" s="7">
        <v>0.93300000000000005</v>
      </c>
      <c r="K2" s="3">
        <v>50830</v>
      </c>
      <c r="L2" s="4">
        <v>1801</v>
      </c>
      <c r="N2" t="s">
        <v>63</v>
      </c>
      <c r="O2" t="str">
        <f>INDEX(A2:A51,MATCH(MIN(K2:K51),K2:K51,0))</f>
        <v>Brigham Young University (Marriott) (UT)</v>
      </c>
    </row>
    <row r="3" spans="1:15" x14ac:dyDescent="0.25">
      <c r="A3" s="2" t="s">
        <v>10</v>
      </c>
      <c r="B3">
        <v>99</v>
      </c>
      <c r="C3" s="5">
        <v>4.8</v>
      </c>
      <c r="D3" s="5">
        <v>4.5</v>
      </c>
      <c r="E3" s="6">
        <v>3.64</v>
      </c>
      <c r="F3">
        <v>726</v>
      </c>
      <c r="G3" s="7">
        <v>7.4999999999999997E-2</v>
      </c>
      <c r="H3" s="3">
        <v>140771</v>
      </c>
      <c r="I3" s="7">
        <v>0.82499999999999996</v>
      </c>
      <c r="J3" s="7">
        <v>0.92600000000000005</v>
      </c>
      <c r="K3" s="3">
        <v>48921</v>
      </c>
      <c r="L3">
        <v>740</v>
      </c>
      <c r="N3" t="s">
        <v>64</v>
      </c>
      <c r="O3" t="str">
        <f>INDEX(A2:A51,MATCH(MAX(K2:K51),K2:K51,0))</f>
        <v xml:space="preserve">Boston College (Carroll) </v>
      </c>
    </row>
    <row r="4" spans="1:15" x14ac:dyDescent="0.25">
      <c r="A4" s="2" t="s">
        <v>13</v>
      </c>
      <c r="B4">
        <v>93</v>
      </c>
      <c r="C4" s="5">
        <v>4.7</v>
      </c>
      <c r="D4" s="5">
        <v>4.3</v>
      </c>
      <c r="E4" s="6">
        <v>3.51</v>
      </c>
      <c r="F4">
        <v>710</v>
      </c>
      <c r="G4" s="7">
        <v>0.19400000000000001</v>
      </c>
      <c r="H4" s="3">
        <v>130365</v>
      </c>
      <c r="I4" s="7">
        <v>0.89300000000000002</v>
      </c>
      <c r="J4" s="7">
        <v>0.94399999999999995</v>
      </c>
      <c r="K4" s="3">
        <v>46791</v>
      </c>
      <c r="L4" s="4">
        <v>1254</v>
      </c>
    </row>
    <row r="5" spans="1:15" x14ac:dyDescent="0.25">
      <c r="A5" s="2" t="s">
        <v>11</v>
      </c>
      <c r="B5">
        <v>93</v>
      </c>
      <c r="C5" s="5">
        <v>4.8</v>
      </c>
      <c r="D5" s="5">
        <v>4.3</v>
      </c>
      <c r="E5" s="6">
        <v>3.5</v>
      </c>
      <c r="F5">
        <v>714</v>
      </c>
      <c r="G5" s="7">
        <v>0.16300000000000001</v>
      </c>
      <c r="H5" s="3">
        <v>136676</v>
      </c>
      <c r="I5" s="7">
        <v>0.84599999999999997</v>
      </c>
      <c r="J5" s="7">
        <v>0.89100000000000001</v>
      </c>
      <c r="K5" s="3">
        <v>53030</v>
      </c>
      <c r="L5" s="4">
        <v>1611</v>
      </c>
    </row>
    <row r="6" spans="1:15" x14ac:dyDescent="0.25">
      <c r="A6" s="2" t="s">
        <v>12</v>
      </c>
      <c r="B6">
        <v>92</v>
      </c>
      <c r="C6" s="5">
        <v>4.8</v>
      </c>
      <c r="D6" s="5">
        <v>4.3</v>
      </c>
      <c r="E6" s="6">
        <v>3.54</v>
      </c>
      <c r="F6">
        <v>708</v>
      </c>
      <c r="G6" s="7">
        <v>0.15</v>
      </c>
      <c r="H6" s="3">
        <v>131087</v>
      </c>
      <c r="I6" s="7">
        <v>0.79</v>
      </c>
      <c r="J6" s="7">
        <v>0.90300000000000002</v>
      </c>
      <c r="K6" s="3">
        <v>47034</v>
      </c>
      <c r="L6">
        <v>788</v>
      </c>
    </row>
    <row r="7" spans="1:15" x14ac:dyDescent="0.25">
      <c r="A7" s="2" t="s">
        <v>15</v>
      </c>
      <c r="B7">
        <v>92</v>
      </c>
      <c r="C7" s="5">
        <v>4.7</v>
      </c>
      <c r="D7" s="5">
        <v>4.3</v>
      </c>
      <c r="E7" s="6">
        <v>3.5</v>
      </c>
      <c r="F7">
        <v>713</v>
      </c>
      <c r="G7" s="7">
        <v>0.219</v>
      </c>
      <c r="H7" s="3">
        <v>130839</v>
      </c>
      <c r="I7" s="7">
        <v>0.874</v>
      </c>
      <c r="J7" s="7">
        <v>0.92200000000000004</v>
      </c>
      <c r="K7" s="3">
        <v>47938</v>
      </c>
      <c r="L7" s="4">
        <v>1144</v>
      </c>
    </row>
    <row r="8" spans="1:15" x14ac:dyDescent="0.25">
      <c r="A8" s="2" t="s">
        <v>16</v>
      </c>
      <c r="B8">
        <v>89</v>
      </c>
      <c r="C8" s="5">
        <v>4.5999999999999996</v>
      </c>
      <c r="D8" s="5">
        <v>4</v>
      </c>
      <c r="E8" s="6">
        <v>3.56</v>
      </c>
      <c r="F8">
        <v>714</v>
      </c>
      <c r="G8" s="7">
        <v>0.11700000000000001</v>
      </c>
      <c r="H8" s="3">
        <v>126886</v>
      </c>
      <c r="I8" s="7">
        <v>0.85099999999999998</v>
      </c>
      <c r="J8" s="7">
        <v>0.91200000000000003</v>
      </c>
      <c r="K8" s="3">
        <v>40605</v>
      </c>
      <c r="L8">
        <v>500</v>
      </c>
    </row>
    <row r="9" spans="1:15" x14ac:dyDescent="0.25">
      <c r="A9" s="2" t="s">
        <v>17</v>
      </c>
      <c r="B9">
        <v>87</v>
      </c>
      <c r="C9" s="5">
        <v>4.3</v>
      </c>
      <c r="D9" s="5">
        <v>4.0999999999999996</v>
      </c>
      <c r="E9" s="6">
        <v>3.44</v>
      </c>
      <c r="F9">
        <v>712</v>
      </c>
      <c r="G9" s="7">
        <v>0.16</v>
      </c>
      <c r="H9" s="3">
        <v>133407</v>
      </c>
      <c r="I9" s="7">
        <v>0.85</v>
      </c>
      <c r="J9" s="7">
        <v>0.93600000000000005</v>
      </c>
      <c r="K9" s="3">
        <v>45900</v>
      </c>
      <c r="L9">
        <v>506</v>
      </c>
      <c r="N9" s="15" t="s">
        <v>68</v>
      </c>
    </row>
    <row r="10" spans="1:15" x14ac:dyDescent="0.25">
      <c r="A10" s="2" t="s">
        <v>14</v>
      </c>
      <c r="B10">
        <v>86</v>
      </c>
      <c r="C10" s="5">
        <v>4.5</v>
      </c>
      <c r="D10" s="5">
        <v>4.0999999999999996</v>
      </c>
      <c r="E10" s="6">
        <v>3.4</v>
      </c>
      <c r="F10">
        <v>709</v>
      </c>
      <c r="G10" s="7">
        <v>0.151</v>
      </c>
      <c r="H10" s="3">
        <v>130281</v>
      </c>
      <c r="I10" s="7">
        <v>0.78200000000000003</v>
      </c>
      <c r="J10" s="7">
        <v>0.92200000000000004</v>
      </c>
      <c r="K10" s="3">
        <v>48566</v>
      </c>
      <c r="L10" s="4">
        <v>1234</v>
      </c>
      <c r="N10" t="s">
        <v>60</v>
      </c>
      <c r="O10" s="14">
        <f>PERCENTILE(K2:K51,0.25)</f>
        <v>36986.75</v>
      </c>
    </row>
    <row r="11" spans="1:15" x14ac:dyDescent="0.25">
      <c r="A11" s="2" t="s">
        <v>24</v>
      </c>
      <c r="B11">
        <v>85</v>
      </c>
      <c r="C11" s="5">
        <v>4.3</v>
      </c>
      <c r="D11" s="5">
        <v>4</v>
      </c>
      <c r="E11" s="6">
        <v>3.52</v>
      </c>
      <c r="F11">
        <v>718</v>
      </c>
      <c r="G11" s="7">
        <v>0.14399999999999999</v>
      </c>
      <c r="H11" s="3">
        <v>117366</v>
      </c>
      <c r="I11" s="7">
        <v>0.75600000000000001</v>
      </c>
      <c r="J11" s="7">
        <v>0.94799999999999995</v>
      </c>
      <c r="K11" s="3">
        <v>47300</v>
      </c>
      <c r="L11">
        <v>382</v>
      </c>
      <c r="N11" t="s">
        <v>61</v>
      </c>
      <c r="O11" s="14">
        <f>PERCENTILE(K2:K51,0.5)</f>
        <v>40752.5</v>
      </c>
    </row>
    <row r="12" spans="1:15" x14ac:dyDescent="0.25">
      <c r="A12" s="2" t="s">
        <v>23</v>
      </c>
      <c r="B12">
        <v>83</v>
      </c>
      <c r="C12" s="5">
        <v>4.3</v>
      </c>
      <c r="D12" s="5">
        <v>3.9</v>
      </c>
      <c r="E12" s="6">
        <v>3.43</v>
      </c>
      <c r="F12">
        <v>708</v>
      </c>
      <c r="G12" s="7">
        <v>0.13600000000000001</v>
      </c>
      <c r="H12" s="3">
        <v>128968</v>
      </c>
      <c r="I12" s="7">
        <v>0.82</v>
      </c>
      <c r="J12" s="7">
        <v>0.91700000000000004</v>
      </c>
      <c r="K12" s="3">
        <v>43942</v>
      </c>
      <c r="L12">
        <v>841</v>
      </c>
      <c r="N12" t="s">
        <v>62</v>
      </c>
      <c r="O12" s="14">
        <f>PERCENTILE(K2:K51,0.75)</f>
        <v>45796.75</v>
      </c>
    </row>
    <row r="13" spans="1:15" x14ac:dyDescent="0.25">
      <c r="A13" s="2" t="s">
        <v>19</v>
      </c>
      <c r="B13">
        <v>82</v>
      </c>
      <c r="C13" s="5">
        <v>4.4000000000000004</v>
      </c>
      <c r="D13" s="5">
        <v>4</v>
      </c>
      <c r="E13" s="6">
        <v>3.4</v>
      </c>
      <c r="F13">
        <v>696</v>
      </c>
      <c r="G13" s="7">
        <v>0.30399999999999999</v>
      </c>
      <c r="H13" s="3">
        <v>122742</v>
      </c>
      <c r="I13" s="7">
        <v>0.83299999999999996</v>
      </c>
      <c r="J13" s="7">
        <v>0.91700000000000004</v>
      </c>
      <c r="K13" s="3">
        <v>45813</v>
      </c>
      <c r="L13">
        <v>875</v>
      </c>
    </row>
    <row r="14" spans="1:15" x14ac:dyDescent="0.25">
      <c r="A14" s="2" t="s">
        <v>18</v>
      </c>
      <c r="B14">
        <v>81</v>
      </c>
      <c r="C14" s="5">
        <v>4.4000000000000004</v>
      </c>
      <c r="D14" s="5">
        <v>4</v>
      </c>
      <c r="E14" s="6">
        <v>3.32</v>
      </c>
      <c r="F14">
        <v>706</v>
      </c>
      <c r="G14" s="7">
        <v>0.20100000000000001</v>
      </c>
      <c r="H14" s="3">
        <v>125773</v>
      </c>
      <c r="I14" s="7">
        <v>0.82399999999999995</v>
      </c>
      <c r="J14" s="7">
        <v>0.85299999999999998</v>
      </c>
      <c r="K14" s="3">
        <v>45439</v>
      </c>
      <c r="L14">
        <v>843</v>
      </c>
      <c r="N14" s="15" t="s">
        <v>150</v>
      </c>
    </row>
    <row r="15" spans="1:15" x14ac:dyDescent="0.25">
      <c r="A15" s="2" t="s">
        <v>20</v>
      </c>
      <c r="B15">
        <v>80</v>
      </c>
      <c r="C15" s="5">
        <v>4.2</v>
      </c>
      <c r="D15" s="5">
        <v>3.9</v>
      </c>
      <c r="E15" s="6">
        <v>3.5</v>
      </c>
      <c r="F15">
        <v>711</v>
      </c>
      <c r="G15" s="7">
        <v>0.19500000000000001</v>
      </c>
      <c r="H15" s="3">
        <v>117253</v>
      </c>
      <c r="I15" s="7">
        <v>0.74199999999999999</v>
      </c>
      <c r="J15" s="7">
        <v>0.88900000000000001</v>
      </c>
      <c r="K15" s="3">
        <v>38563</v>
      </c>
      <c r="L15">
        <v>731</v>
      </c>
    </row>
    <row r="16" spans="1:15" x14ac:dyDescent="0.25">
      <c r="A16" s="2" t="s">
        <v>25</v>
      </c>
      <c r="B16">
        <v>79</v>
      </c>
      <c r="C16" s="5">
        <v>4</v>
      </c>
      <c r="D16" s="5">
        <v>3.8</v>
      </c>
      <c r="E16" s="6">
        <v>3.35</v>
      </c>
      <c r="F16">
        <v>690</v>
      </c>
      <c r="G16" s="7">
        <v>0.28299999999999997</v>
      </c>
      <c r="H16" s="3">
        <v>122944</v>
      </c>
      <c r="I16" s="7">
        <v>0.94</v>
      </c>
      <c r="J16" s="7">
        <v>0.96199999999999997</v>
      </c>
      <c r="K16" s="3">
        <v>48204</v>
      </c>
      <c r="L16">
        <v>392</v>
      </c>
    </row>
    <row r="17" spans="1:12" x14ac:dyDescent="0.25">
      <c r="A17" s="2" t="s">
        <v>21</v>
      </c>
      <c r="B17">
        <v>79</v>
      </c>
      <c r="C17" s="5">
        <v>4.0999999999999996</v>
      </c>
      <c r="D17" s="5">
        <v>4</v>
      </c>
      <c r="E17" s="6">
        <v>3.35</v>
      </c>
      <c r="F17">
        <v>693</v>
      </c>
      <c r="G17" s="7">
        <v>0.246</v>
      </c>
      <c r="H17" s="3">
        <v>126362</v>
      </c>
      <c r="I17" s="7">
        <v>0.85099999999999998</v>
      </c>
      <c r="J17" s="7">
        <v>0.90800000000000003</v>
      </c>
      <c r="K17" s="3">
        <v>45500</v>
      </c>
      <c r="L17">
        <v>644</v>
      </c>
    </row>
    <row r="18" spans="1:12" x14ac:dyDescent="0.25">
      <c r="A18" s="2" t="s">
        <v>22</v>
      </c>
      <c r="B18">
        <v>78</v>
      </c>
      <c r="C18" s="5">
        <v>4.2</v>
      </c>
      <c r="D18" s="5">
        <v>3.9</v>
      </c>
      <c r="E18" s="6">
        <v>3.3</v>
      </c>
      <c r="F18">
        <v>697</v>
      </c>
      <c r="G18" s="7">
        <v>0.20599999999999999</v>
      </c>
      <c r="H18" s="3">
        <v>122776</v>
      </c>
      <c r="I18" s="7">
        <v>0.80700000000000005</v>
      </c>
      <c r="J18" s="7">
        <v>0.90700000000000003</v>
      </c>
      <c r="K18" s="3">
        <v>46510</v>
      </c>
      <c r="L18">
        <v>593</v>
      </c>
    </row>
    <row r="19" spans="1:12" x14ac:dyDescent="0.25">
      <c r="A19" s="2" t="s">
        <v>34</v>
      </c>
      <c r="B19">
        <v>74</v>
      </c>
      <c r="C19" s="5">
        <v>4</v>
      </c>
      <c r="D19" s="5">
        <v>3.8</v>
      </c>
      <c r="E19" s="6">
        <v>3.39</v>
      </c>
      <c r="F19">
        <v>681</v>
      </c>
      <c r="G19" s="7">
        <v>0.26700000000000002</v>
      </c>
      <c r="H19" s="3">
        <v>116484</v>
      </c>
      <c r="I19" s="7">
        <v>0.82399999999999995</v>
      </c>
      <c r="J19" s="7">
        <v>0.88700000000000001</v>
      </c>
      <c r="K19" s="3">
        <v>40900</v>
      </c>
      <c r="L19">
        <v>540</v>
      </c>
    </row>
    <row r="20" spans="1:12" x14ac:dyDescent="0.25">
      <c r="A20" s="2" t="s">
        <v>41</v>
      </c>
      <c r="B20">
        <v>71</v>
      </c>
      <c r="C20" s="5">
        <v>3.6</v>
      </c>
      <c r="D20" s="5">
        <v>3.6</v>
      </c>
      <c r="E20" s="6">
        <v>3.35</v>
      </c>
      <c r="F20">
        <v>678</v>
      </c>
      <c r="G20" s="7">
        <v>0.30199999999999999</v>
      </c>
      <c r="H20" s="3">
        <v>114463</v>
      </c>
      <c r="I20" s="7">
        <v>0.879</v>
      </c>
      <c r="J20" s="7">
        <v>0.98199999999999998</v>
      </c>
      <c r="K20" s="3">
        <v>41934</v>
      </c>
      <c r="L20">
        <v>522</v>
      </c>
    </row>
    <row r="21" spans="1:12" x14ac:dyDescent="0.25">
      <c r="A21" s="2" t="s">
        <v>30</v>
      </c>
      <c r="B21">
        <v>70</v>
      </c>
      <c r="C21" s="5">
        <v>4</v>
      </c>
      <c r="D21" s="5">
        <v>3.8</v>
      </c>
      <c r="E21" s="6">
        <v>3.3</v>
      </c>
      <c r="F21">
        <v>678</v>
      </c>
      <c r="G21" s="7">
        <v>0.34300000000000003</v>
      </c>
      <c r="H21" s="3">
        <v>110202</v>
      </c>
      <c r="I21" s="7">
        <v>0.78500000000000003</v>
      </c>
      <c r="J21" s="7">
        <v>0.86499999999999999</v>
      </c>
      <c r="K21" s="3">
        <v>42239</v>
      </c>
      <c r="L21">
        <v>562</v>
      </c>
    </row>
    <row r="22" spans="1:12" x14ac:dyDescent="0.25">
      <c r="A22" s="2" t="s">
        <v>26</v>
      </c>
      <c r="B22">
        <v>70</v>
      </c>
      <c r="C22" s="5">
        <v>3.9</v>
      </c>
      <c r="D22" s="5">
        <v>3.5</v>
      </c>
      <c r="E22" s="6">
        <v>3.32</v>
      </c>
      <c r="F22">
        <v>692</v>
      </c>
      <c r="G22" s="7">
        <v>0.23</v>
      </c>
      <c r="H22" s="3">
        <v>104382</v>
      </c>
      <c r="I22" s="7">
        <v>0.80100000000000005</v>
      </c>
      <c r="J22" s="7">
        <v>0.93700000000000006</v>
      </c>
      <c r="K22" s="3">
        <v>44502</v>
      </c>
      <c r="L22">
        <v>426</v>
      </c>
    </row>
    <row r="23" spans="1:12" x14ac:dyDescent="0.25">
      <c r="A23" s="2" t="s">
        <v>27</v>
      </c>
      <c r="B23">
        <v>69</v>
      </c>
      <c r="C23" s="5">
        <v>3.8</v>
      </c>
      <c r="D23" s="5">
        <v>3.7</v>
      </c>
      <c r="E23" s="6">
        <v>3.4</v>
      </c>
      <c r="F23">
        <v>680</v>
      </c>
      <c r="G23" s="7">
        <v>0.28100000000000003</v>
      </c>
      <c r="H23" s="3">
        <v>108107</v>
      </c>
      <c r="I23" s="7">
        <v>0.70699999999999996</v>
      </c>
      <c r="J23" s="7">
        <v>0.86</v>
      </c>
      <c r="K23" s="3">
        <v>41428</v>
      </c>
      <c r="L23">
        <v>373</v>
      </c>
    </row>
    <row r="24" spans="1:12" x14ac:dyDescent="0.25">
      <c r="A24" s="2" t="s">
        <v>49</v>
      </c>
      <c r="B24">
        <v>69</v>
      </c>
      <c r="C24" s="5">
        <v>3.3</v>
      </c>
      <c r="D24" s="5">
        <v>3.5</v>
      </c>
      <c r="E24" s="6">
        <v>3.4</v>
      </c>
      <c r="F24">
        <v>681</v>
      </c>
      <c r="G24" s="7">
        <v>0.30099999999999999</v>
      </c>
      <c r="H24" s="3">
        <v>105266</v>
      </c>
      <c r="I24" s="7">
        <v>0.92700000000000005</v>
      </c>
      <c r="J24" s="7">
        <v>1</v>
      </c>
      <c r="K24" s="3">
        <v>32076</v>
      </c>
      <c r="L24">
        <v>154</v>
      </c>
    </row>
    <row r="25" spans="1:12" x14ac:dyDescent="0.25">
      <c r="A25" s="2" t="s">
        <v>31</v>
      </c>
      <c r="B25">
        <v>69</v>
      </c>
      <c r="C25" s="5">
        <v>3.8</v>
      </c>
      <c r="D25" s="5">
        <v>3.7</v>
      </c>
      <c r="E25" s="6">
        <v>3.35</v>
      </c>
      <c r="F25">
        <v>663</v>
      </c>
      <c r="G25" s="7">
        <v>0.34</v>
      </c>
      <c r="H25" s="3">
        <v>109329</v>
      </c>
      <c r="I25" s="7">
        <v>0.82299999999999995</v>
      </c>
      <c r="J25" s="7">
        <v>0.89700000000000002</v>
      </c>
      <c r="K25" s="3">
        <v>38221</v>
      </c>
      <c r="L25">
        <v>474</v>
      </c>
    </row>
    <row r="26" spans="1:12" x14ac:dyDescent="0.25">
      <c r="A26" s="2" t="s">
        <v>47</v>
      </c>
      <c r="B26">
        <v>69</v>
      </c>
      <c r="C26" s="5">
        <v>3.8</v>
      </c>
      <c r="D26" s="5">
        <v>3.6</v>
      </c>
      <c r="E26" s="6">
        <v>3.42</v>
      </c>
      <c r="F26">
        <v>681</v>
      </c>
      <c r="G26" s="7">
        <v>0.33800000000000002</v>
      </c>
      <c r="H26" s="3">
        <v>103184</v>
      </c>
      <c r="I26" s="7">
        <v>0.76600000000000001</v>
      </c>
      <c r="J26" s="7">
        <v>0.90400000000000003</v>
      </c>
      <c r="K26" s="3">
        <v>41586</v>
      </c>
      <c r="L26">
        <v>294</v>
      </c>
    </row>
    <row r="27" spans="1:12" x14ac:dyDescent="0.25">
      <c r="A27" s="2" t="s">
        <v>28</v>
      </c>
      <c r="B27">
        <v>67</v>
      </c>
      <c r="C27" s="5">
        <v>3.6</v>
      </c>
      <c r="D27" s="5">
        <v>3.3</v>
      </c>
      <c r="E27" s="6">
        <v>3.41</v>
      </c>
      <c r="F27">
        <v>674</v>
      </c>
      <c r="G27" s="7">
        <v>0.30499999999999999</v>
      </c>
      <c r="H27" s="3">
        <v>101146</v>
      </c>
      <c r="I27" s="7">
        <v>0.80800000000000005</v>
      </c>
      <c r="J27" s="7">
        <v>0.97099999999999997</v>
      </c>
      <c r="K27" s="3">
        <v>37845</v>
      </c>
      <c r="L27">
        <v>277</v>
      </c>
    </row>
    <row r="28" spans="1:12" x14ac:dyDescent="0.25">
      <c r="A28" s="2" t="s">
        <v>36</v>
      </c>
      <c r="B28">
        <v>67</v>
      </c>
      <c r="C28" s="5">
        <v>3.4</v>
      </c>
      <c r="D28" s="5">
        <v>3.6</v>
      </c>
      <c r="E28" s="6">
        <v>3.38</v>
      </c>
      <c r="F28">
        <v>688</v>
      </c>
      <c r="G28" s="7">
        <v>0.309</v>
      </c>
      <c r="H28" s="3">
        <v>98192</v>
      </c>
      <c r="I28" s="7">
        <v>0.83499999999999996</v>
      </c>
      <c r="J28" s="7">
        <v>0.96199999999999997</v>
      </c>
      <c r="K28" s="3">
        <v>32451</v>
      </c>
      <c r="L28">
        <v>223</v>
      </c>
    </row>
    <row r="29" spans="1:12" x14ac:dyDescent="0.25">
      <c r="A29" s="2" t="s">
        <v>44</v>
      </c>
      <c r="B29">
        <v>65</v>
      </c>
      <c r="C29" s="5">
        <v>3.6</v>
      </c>
      <c r="D29" s="5">
        <v>3.3</v>
      </c>
      <c r="E29" s="6">
        <v>3.36</v>
      </c>
      <c r="F29">
        <v>666</v>
      </c>
      <c r="G29" s="7">
        <v>0.33100000000000002</v>
      </c>
      <c r="H29" s="3">
        <v>100907</v>
      </c>
      <c r="I29" s="7">
        <v>0.83499999999999996</v>
      </c>
      <c r="J29" s="7">
        <v>0.94199999999999995</v>
      </c>
      <c r="K29" s="3">
        <v>26568</v>
      </c>
      <c r="L29">
        <v>231</v>
      </c>
    </row>
    <row r="30" spans="1:12" x14ac:dyDescent="0.25">
      <c r="A30" s="2" t="s">
        <v>37</v>
      </c>
      <c r="B30">
        <v>64</v>
      </c>
      <c r="C30" s="5">
        <v>3.5</v>
      </c>
      <c r="D30" s="5">
        <v>3.4</v>
      </c>
      <c r="E30" s="6">
        <v>3.43</v>
      </c>
      <c r="F30">
        <v>676</v>
      </c>
      <c r="G30" s="7">
        <v>0.24199999999999999</v>
      </c>
      <c r="H30" s="3">
        <v>94599</v>
      </c>
      <c r="I30" s="7">
        <v>0.72899999999999998</v>
      </c>
      <c r="J30" s="7">
        <v>0.91500000000000004</v>
      </c>
      <c r="K30" s="3">
        <v>29856</v>
      </c>
      <c r="L30">
        <v>170</v>
      </c>
    </row>
    <row r="31" spans="1:12" x14ac:dyDescent="0.25">
      <c r="A31" s="2" t="s">
        <v>45</v>
      </c>
      <c r="B31">
        <v>64</v>
      </c>
      <c r="C31" s="5">
        <v>3.1</v>
      </c>
      <c r="D31" s="5">
        <v>3.5</v>
      </c>
      <c r="E31" s="6">
        <v>3.52</v>
      </c>
      <c r="F31">
        <v>673</v>
      </c>
      <c r="G31" s="7">
        <v>0.56399999999999995</v>
      </c>
      <c r="H31" s="3">
        <v>102026</v>
      </c>
      <c r="I31" s="7">
        <v>0.77300000000000002</v>
      </c>
      <c r="J31" s="7">
        <v>0.94499999999999995</v>
      </c>
      <c r="K31" s="3">
        <v>9240</v>
      </c>
      <c r="L31">
        <v>314</v>
      </c>
    </row>
    <row r="32" spans="1:12" x14ac:dyDescent="0.25">
      <c r="A32" s="2" t="s">
        <v>43</v>
      </c>
      <c r="B32">
        <v>64</v>
      </c>
      <c r="C32" s="5">
        <v>3.3</v>
      </c>
      <c r="D32" s="5">
        <v>3.3</v>
      </c>
      <c r="E32" s="6">
        <v>3.5</v>
      </c>
      <c r="F32">
        <v>675</v>
      </c>
      <c r="G32" s="7">
        <v>0.32900000000000001</v>
      </c>
      <c r="H32" s="3">
        <v>97206</v>
      </c>
      <c r="I32" s="7">
        <v>0.79300000000000004</v>
      </c>
      <c r="J32" s="7">
        <v>0.91700000000000004</v>
      </c>
      <c r="K32" s="3">
        <v>40005</v>
      </c>
      <c r="L32">
        <v>352</v>
      </c>
    </row>
    <row r="33" spans="1:12" x14ac:dyDescent="0.25">
      <c r="A33" s="2" t="s">
        <v>35</v>
      </c>
      <c r="B33">
        <v>63</v>
      </c>
      <c r="C33" s="5">
        <v>3.6</v>
      </c>
      <c r="D33" s="5">
        <v>3.5</v>
      </c>
      <c r="E33" s="6">
        <v>3.4</v>
      </c>
      <c r="F33">
        <v>662</v>
      </c>
      <c r="G33" s="7">
        <v>0.29899999999999999</v>
      </c>
      <c r="H33" s="3">
        <v>96470</v>
      </c>
      <c r="I33" s="7">
        <v>0.78400000000000003</v>
      </c>
      <c r="J33" s="7">
        <v>0.86299999999999999</v>
      </c>
      <c r="K33" s="3">
        <v>34940</v>
      </c>
      <c r="L33">
        <v>293</v>
      </c>
    </row>
    <row r="34" spans="1:12" x14ac:dyDescent="0.25">
      <c r="A34" s="2" t="s">
        <v>32</v>
      </c>
      <c r="B34">
        <v>62</v>
      </c>
      <c r="C34" s="5">
        <v>3.3</v>
      </c>
      <c r="D34" s="5">
        <v>3.2</v>
      </c>
      <c r="E34" s="6">
        <v>3.39</v>
      </c>
      <c r="F34">
        <v>643</v>
      </c>
      <c r="G34" s="7">
        <v>0.26100000000000001</v>
      </c>
      <c r="H34" s="3">
        <v>96485</v>
      </c>
      <c r="I34" s="7">
        <v>0.91200000000000003</v>
      </c>
      <c r="J34" s="7">
        <v>0.98199999999999998</v>
      </c>
      <c r="K34" s="3">
        <v>28022</v>
      </c>
      <c r="L34">
        <v>164</v>
      </c>
    </row>
    <row r="35" spans="1:12" x14ac:dyDescent="0.25">
      <c r="A35" s="2" t="s">
        <v>29</v>
      </c>
      <c r="B35">
        <v>62</v>
      </c>
      <c r="C35" s="5">
        <v>3.5</v>
      </c>
      <c r="D35" s="5">
        <v>3.5</v>
      </c>
      <c r="E35" s="6">
        <v>3.31</v>
      </c>
      <c r="F35">
        <v>663</v>
      </c>
      <c r="G35" s="7">
        <v>0.39100000000000001</v>
      </c>
      <c r="H35" s="3">
        <v>104745</v>
      </c>
      <c r="I35" s="7">
        <v>0.78600000000000003</v>
      </c>
      <c r="J35" s="7">
        <v>0.85699999999999998</v>
      </c>
      <c r="K35" s="3">
        <v>39238</v>
      </c>
      <c r="L35">
        <v>199</v>
      </c>
    </row>
    <row r="36" spans="1:12" x14ac:dyDescent="0.25">
      <c r="A36" s="2" t="s">
        <v>40</v>
      </c>
      <c r="B36">
        <v>62</v>
      </c>
      <c r="C36" s="5">
        <v>3.4</v>
      </c>
      <c r="D36" s="5">
        <v>3.4</v>
      </c>
      <c r="E36" s="6">
        <v>3.3</v>
      </c>
      <c r="F36">
        <v>677</v>
      </c>
      <c r="G36" s="7">
        <v>0.34100000000000003</v>
      </c>
      <c r="H36" s="3">
        <v>102028</v>
      </c>
      <c r="I36" s="7">
        <v>0.78</v>
      </c>
      <c r="J36" s="7">
        <v>0.90700000000000003</v>
      </c>
      <c r="K36" s="3">
        <v>37740</v>
      </c>
      <c r="L36">
        <v>315</v>
      </c>
    </row>
    <row r="37" spans="1:12" x14ac:dyDescent="0.25">
      <c r="A37" s="2" t="s">
        <v>46</v>
      </c>
      <c r="B37">
        <v>62</v>
      </c>
      <c r="C37" s="5">
        <v>3.5</v>
      </c>
      <c r="D37" s="5">
        <v>3.5</v>
      </c>
      <c r="E37" s="6">
        <v>3.3</v>
      </c>
      <c r="F37">
        <v>656</v>
      </c>
      <c r="G37" s="7">
        <v>0.35699999999999998</v>
      </c>
      <c r="H37" s="3">
        <v>103262</v>
      </c>
      <c r="I37" s="7">
        <v>0.755</v>
      </c>
      <c r="J37" s="7">
        <v>0.90200000000000002</v>
      </c>
      <c r="K37" s="3">
        <v>40917</v>
      </c>
      <c r="L37">
        <v>390</v>
      </c>
    </row>
    <row r="38" spans="1:12" x14ac:dyDescent="0.25">
      <c r="A38" s="2" t="s">
        <v>58</v>
      </c>
      <c r="B38">
        <v>61</v>
      </c>
      <c r="C38" s="5">
        <v>3.3</v>
      </c>
      <c r="D38" s="5">
        <v>3.4</v>
      </c>
      <c r="E38" s="6">
        <v>3.34</v>
      </c>
      <c r="F38">
        <v>687</v>
      </c>
      <c r="G38" s="7">
        <v>0.314</v>
      </c>
      <c r="H38" s="3">
        <v>84990</v>
      </c>
      <c r="I38" s="7">
        <v>0.82299999999999995</v>
      </c>
      <c r="J38" s="7">
        <v>0.93500000000000005</v>
      </c>
      <c r="K38" s="3">
        <v>24066</v>
      </c>
      <c r="L38">
        <v>142</v>
      </c>
    </row>
    <row r="39" spans="1:12" x14ac:dyDescent="0.25">
      <c r="A39" s="2" t="s">
        <v>51</v>
      </c>
      <c r="B39">
        <v>60</v>
      </c>
      <c r="C39" s="5">
        <v>3.3</v>
      </c>
      <c r="D39" s="5">
        <v>3.2</v>
      </c>
      <c r="E39" s="6">
        <v>3.29</v>
      </c>
      <c r="F39">
        <v>667</v>
      </c>
      <c r="G39" s="7">
        <v>0.311</v>
      </c>
      <c r="H39" s="3">
        <v>108596</v>
      </c>
      <c r="I39" s="7">
        <v>0.79200000000000004</v>
      </c>
      <c r="J39" s="7">
        <v>0.89600000000000002</v>
      </c>
      <c r="K39" s="3">
        <v>38234</v>
      </c>
      <c r="L39">
        <v>250</v>
      </c>
    </row>
    <row r="40" spans="1:12" x14ac:dyDescent="0.25">
      <c r="A40" s="2" t="s">
        <v>33</v>
      </c>
      <c r="B40">
        <v>60</v>
      </c>
      <c r="C40" s="5">
        <v>3.5</v>
      </c>
      <c r="D40" s="5">
        <v>3.3</v>
      </c>
      <c r="E40" s="6">
        <v>3.4</v>
      </c>
      <c r="F40">
        <v>639</v>
      </c>
      <c r="G40" s="7">
        <v>0.34899999999999998</v>
      </c>
      <c r="H40" s="3">
        <v>97725</v>
      </c>
      <c r="I40" s="7">
        <v>0.75</v>
      </c>
      <c r="J40" s="7">
        <v>0.88800000000000001</v>
      </c>
      <c r="K40" s="3">
        <v>30352</v>
      </c>
      <c r="L40">
        <v>198</v>
      </c>
    </row>
    <row r="41" spans="1:12" x14ac:dyDescent="0.25">
      <c r="A41" s="2" t="s">
        <v>38</v>
      </c>
      <c r="B41">
        <v>59</v>
      </c>
      <c r="C41" s="5">
        <v>3.4</v>
      </c>
      <c r="D41" s="5">
        <v>3.3</v>
      </c>
      <c r="E41" s="6">
        <v>3.24</v>
      </c>
      <c r="F41">
        <v>642</v>
      </c>
      <c r="G41" s="7">
        <v>0.26900000000000002</v>
      </c>
      <c r="H41" s="3">
        <v>104445</v>
      </c>
      <c r="I41" s="7">
        <v>0.81699999999999995</v>
      </c>
      <c r="J41" s="7">
        <v>0.91500000000000004</v>
      </c>
      <c r="K41" s="3">
        <v>29183</v>
      </c>
      <c r="L41">
        <v>214</v>
      </c>
    </row>
    <row r="42" spans="1:12" x14ac:dyDescent="0.25">
      <c r="A42" s="2" t="s">
        <v>50</v>
      </c>
      <c r="B42">
        <v>59</v>
      </c>
      <c r="C42" s="5">
        <v>3.4</v>
      </c>
      <c r="D42" s="5">
        <v>3.4</v>
      </c>
      <c r="E42" s="6">
        <v>3.2</v>
      </c>
      <c r="F42">
        <v>646</v>
      </c>
      <c r="G42" s="7">
        <v>0.27800000000000002</v>
      </c>
      <c r="H42" s="3">
        <v>99655</v>
      </c>
      <c r="I42" s="7">
        <v>0.82599999999999996</v>
      </c>
      <c r="J42" s="7">
        <v>0.92800000000000005</v>
      </c>
      <c r="K42" s="3">
        <v>31128</v>
      </c>
      <c r="L42">
        <v>187</v>
      </c>
    </row>
    <row r="43" spans="1:12" x14ac:dyDescent="0.25">
      <c r="A43" s="2" t="s">
        <v>39</v>
      </c>
      <c r="B43">
        <v>59</v>
      </c>
      <c r="C43" s="5">
        <v>3.3</v>
      </c>
      <c r="D43" s="5">
        <v>3.1</v>
      </c>
      <c r="E43" s="6">
        <v>3.4</v>
      </c>
      <c r="F43">
        <v>675</v>
      </c>
      <c r="G43" s="7">
        <v>0.249</v>
      </c>
      <c r="H43" s="3">
        <v>93712</v>
      </c>
      <c r="I43" s="7">
        <v>0.76300000000000001</v>
      </c>
      <c r="J43" s="7">
        <v>0.89500000000000002</v>
      </c>
      <c r="K43" s="3">
        <v>36894</v>
      </c>
      <c r="L43">
        <v>120</v>
      </c>
    </row>
    <row r="44" spans="1:12" x14ac:dyDescent="0.25">
      <c r="A44" s="2" t="s">
        <v>42</v>
      </c>
      <c r="B44">
        <v>59</v>
      </c>
      <c r="C44" s="5">
        <v>3.5</v>
      </c>
      <c r="D44" s="5">
        <v>3.1</v>
      </c>
      <c r="E44" s="6">
        <v>3.34</v>
      </c>
      <c r="F44">
        <v>660</v>
      </c>
      <c r="G44" s="7">
        <v>0.27800000000000002</v>
      </c>
      <c r="H44" s="3">
        <v>93927</v>
      </c>
      <c r="I44" s="7">
        <v>0.76300000000000001</v>
      </c>
      <c r="J44" s="7">
        <v>0.89200000000000002</v>
      </c>
      <c r="K44" s="3">
        <v>42305</v>
      </c>
      <c r="L44">
        <v>257</v>
      </c>
    </row>
    <row r="45" spans="1:12" x14ac:dyDescent="0.25">
      <c r="A45" s="2" t="s">
        <v>48</v>
      </c>
      <c r="B45">
        <v>58</v>
      </c>
      <c r="C45" s="5">
        <v>3.4</v>
      </c>
      <c r="D45" s="5">
        <v>3.2</v>
      </c>
      <c r="E45" s="6">
        <v>3.3</v>
      </c>
      <c r="F45">
        <v>661</v>
      </c>
      <c r="G45" s="7">
        <v>0.27900000000000003</v>
      </c>
      <c r="H45" s="3">
        <v>93581</v>
      </c>
      <c r="I45" s="7">
        <v>0.70799999999999996</v>
      </c>
      <c r="J45" s="7">
        <v>0.90800000000000003</v>
      </c>
      <c r="K45" s="3">
        <v>66304</v>
      </c>
      <c r="L45">
        <v>202</v>
      </c>
    </row>
    <row r="46" spans="1:12" x14ac:dyDescent="0.25">
      <c r="A46" s="2" t="s">
        <v>54</v>
      </c>
      <c r="B46">
        <v>58</v>
      </c>
      <c r="C46" s="5">
        <v>3.2</v>
      </c>
      <c r="D46" s="5">
        <v>3.1</v>
      </c>
      <c r="E46" s="6">
        <v>3.37</v>
      </c>
      <c r="F46">
        <v>653</v>
      </c>
      <c r="G46" s="7">
        <v>0.38700000000000001</v>
      </c>
      <c r="H46" s="3">
        <v>90714</v>
      </c>
      <c r="I46" s="7">
        <v>0.81</v>
      </c>
      <c r="J46" s="7">
        <v>0.95199999999999996</v>
      </c>
      <c r="K46" s="3">
        <v>26167</v>
      </c>
      <c r="L46">
        <v>140</v>
      </c>
    </row>
    <row r="47" spans="1:12" x14ac:dyDescent="0.25">
      <c r="A47" s="2" t="s">
        <v>52</v>
      </c>
      <c r="B47">
        <v>57</v>
      </c>
      <c r="C47" s="5">
        <v>3.1</v>
      </c>
      <c r="D47" s="5">
        <v>3.1</v>
      </c>
      <c r="E47" s="6">
        <v>3.38</v>
      </c>
      <c r="F47">
        <v>680</v>
      </c>
      <c r="G47" s="7">
        <v>0.27800000000000002</v>
      </c>
      <c r="H47" s="3">
        <v>100322</v>
      </c>
      <c r="I47" s="7">
        <v>0.746</v>
      </c>
      <c r="J47" s="7">
        <v>0.83299999999999996</v>
      </c>
      <c r="K47" s="3">
        <v>37456</v>
      </c>
      <c r="L47">
        <v>315</v>
      </c>
    </row>
    <row r="48" spans="1:12" x14ac:dyDescent="0.25">
      <c r="A48" s="2" t="s">
        <v>55</v>
      </c>
      <c r="B48">
        <v>55</v>
      </c>
      <c r="C48" s="5">
        <v>3.2</v>
      </c>
      <c r="D48" s="5">
        <v>3.2</v>
      </c>
      <c r="E48" s="6">
        <v>3.23</v>
      </c>
      <c r="F48">
        <v>642</v>
      </c>
      <c r="G48" s="7">
        <v>0.35699999999999998</v>
      </c>
      <c r="H48" s="3">
        <v>94361</v>
      </c>
      <c r="I48" s="7">
        <v>0.76800000000000002</v>
      </c>
      <c r="J48" s="7">
        <v>0.94599999999999995</v>
      </c>
      <c r="K48" s="3">
        <v>39308</v>
      </c>
      <c r="L48">
        <v>171</v>
      </c>
    </row>
    <row r="49" spans="1:12" x14ac:dyDescent="0.25">
      <c r="A49" s="2" t="s">
        <v>53</v>
      </c>
      <c r="B49">
        <v>54</v>
      </c>
      <c r="C49" s="5">
        <v>3.1</v>
      </c>
      <c r="D49" s="5">
        <v>2.9</v>
      </c>
      <c r="E49" s="6">
        <v>3.3</v>
      </c>
      <c r="F49">
        <v>655</v>
      </c>
      <c r="G49" s="7">
        <v>0.59699999999999998</v>
      </c>
      <c r="H49" s="3">
        <v>91844</v>
      </c>
      <c r="I49" s="7">
        <v>0.82599999999999996</v>
      </c>
      <c r="J49" s="7">
        <v>0.93500000000000005</v>
      </c>
      <c r="K49" s="3">
        <v>45748</v>
      </c>
      <c r="L49">
        <v>175</v>
      </c>
    </row>
    <row r="50" spans="1:12" x14ac:dyDescent="0.25">
      <c r="A50" s="2" t="s">
        <v>56</v>
      </c>
      <c r="B50">
        <v>53</v>
      </c>
      <c r="C50" s="5">
        <v>3.4</v>
      </c>
      <c r="D50" s="5">
        <v>3.3</v>
      </c>
      <c r="E50" s="6">
        <v>3.18</v>
      </c>
      <c r="F50">
        <v>630</v>
      </c>
      <c r="G50" s="7">
        <v>0.47799999999999998</v>
      </c>
      <c r="H50" s="3">
        <v>105470</v>
      </c>
      <c r="I50" s="7">
        <v>0.60899999999999999</v>
      </c>
      <c r="J50" s="7">
        <v>0.84799999999999998</v>
      </c>
      <c r="K50" s="3">
        <v>38500</v>
      </c>
      <c r="L50">
        <v>387</v>
      </c>
    </row>
    <row r="51" spans="1:12" x14ac:dyDescent="0.25">
      <c r="A51" s="2" t="s">
        <v>57</v>
      </c>
      <c r="B51">
        <v>53</v>
      </c>
      <c r="C51" s="5">
        <v>2.8</v>
      </c>
      <c r="D51" s="5">
        <v>3.2</v>
      </c>
      <c r="E51" s="6">
        <v>3.7</v>
      </c>
      <c r="F51">
        <v>651</v>
      </c>
      <c r="G51" s="7">
        <v>0.32700000000000001</v>
      </c>
      <c r="H51" s="3">
        <v>67011</v>
      </c>
      <c r="I51" s="7">
        <v>0.65500000000000003</v>
      </c>
      <c r="J51" s="7">
        <v>0.89700000000000002</v>
      </c>
      <c r="K51" s="3">
        <v>37265</v>
      </c>
      <c r="L51">
        <v>83</v>
      </c>
    </row>
  </sheetData>
  <phoneticPr fontId="6" type="noConversion"/>
  <pageMargins left="0.75" right="0.75" top="1" bottom="1" header="0.5" footer="0.5"/>
  <pageSetup scale="56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2EC54-CD4D-47A4-9741-EFF4BC725B7E}">
  <sheetPr codeName="Sheet3"/>
  <dimension ref="B2:U58"/>
  <sheetViews>
    <sheetView showGridLines="0" showRowColHeaders="0" workbookViewId="0"/>
  </sheetViews>
  <sheetFormatPr defaultRowHeight="15" customHeight="1" x14ac:dyDescent="0.25"/>
  <sheetData>
    <row r="2" spans="2:21" ht="15" customHeight="1" x14ac:dyDescent="0.25">
      <c r="B2" s="16">
        <v>53</v>
      </c>
      <c r="C2" s="16">
        <v>62.400001525878906</v>
      </c>
      <c r="D2" s="17" t="s">
        <v>118</v>
      </c>
      <c r="E2" s="16">
        <f>COUNTIFS(Data!$B$2:$B$51,"&gt;="&amp;$B$2,Data!$B$2:$B$51,"&lt;"&amp;$C$2)</f>
        <v>18</v>
      </c>
      <c r="J2" s="16">
        <v>2.7999999523162842</v>
      </c>
      <c r="K2" s="16">
        <v>3.2000000476837158</v>
      </c>
      <c r="L2" s="17" t="s">
        <v>123</v>
      </c>
      <c r="M2" s="16">
        <f>COUNTIFS(Data!$C$2:$C$51,"&gt;="&amp;$J$2,Data!$C$2:$C$51,"&lt;"&amp;$K$2)</f>
        <v>6</v>
      </c>
      <c r="R2" s="16">
        <v>2.9000000953674316</v>
      </c>
      <c r="S2" s="16">
        <v>3.2200000286102295</v>
      </c>
      <c r="T2" s="17" t="s">
        <v>128</v>
      </c>
      <c r="U2" s="16">
        <f>COUNTIFS(Data!$D$2:$D$51,"&gt;="&amp;$R$2,Data!$D$2:$D$51,"&lt;"&amp;$S$2)</f>
        <v>9</v>
      </c>
    </row>
    <row r="3" spans="2:21" ht="15" customHeight="1" x14ac:dyDescent="0.25">
      <c r="B3" s="16">
        <v>62.400001525878906</v>
      </c>
      <c r="C3" s="16">
        <v>71.800003051757813</v>
      </c>
      <c r="D3" s="17" t="s">
        <v>119</v>
      </c>
      <c r="E3" s="16">
        <f>COUNTIFS(Data!$B$2:$B$51,"&gt;="&amp;$B$3,Data!$B$2:$B$51,"&lt;"&amp;$C$3)</f>
        <v>14</v>
      </c>
      <c r="J3" s="16">
        <v>3.2000000476837158</v>
      </c>
      <c r="K3" s="16">
        <v>3.5999999046325684</v>
      </c>
      <c r="L3" s="17" t="s">
        <v>124</v>
      </c>
      <c r="M3" s="16">
        <f>COUNTIFS(Data!$C$2:$C$51,"&gt;="&amp;$J$3,Data!$C$2:$C$51,"&lt;"&amp;$K$3)</f>
        <v>17</v>
      </c>
      <c r="R3" s="16">
        <v>3.2200000286102295</v>
      </c>
      <c r="S3" s="16">
        <v>3.5399999618530273</v>
      </c>
      <c r="T3" s="17" t="s">
        <v>129</v>
      </c>
      <c r="U3" s="16">
        <f>COUNTIFS(Data!$D$2:$D$51,"&gt;="&amp;$R$3,Data!$D$2:$D$51,"&lt;"&amp;$S$3)</f>
        <v>16</v>
      </c>
    </row>
    <row r="4" spans="2:21" ht="15" customHeight="1" x14ac:dyDescent="0.25">
      <c r="B4" s="16">
        <v>71.800003051757813</v>
      </c>
      <c r="C4" s="16">
        <v>81.199996948242188</v>
      </c>
      <c r="D4" s="17" t="s">
        <v>120</v>
      </c>
      <c r="E4" s="16">
        <f>COUNTIFS(Data!$B$2:$B$51,"&gt;="&amp;$B$4,Data!$B$2:$B$51,"&lt;"&amp;$C$4)</f>
        <v>6</v>
      </c>
      <c r="J4" s="16">
        <v>3.5999999046325684</v>
      </c>
      <c r="K4" s="16">
        <v>4</v>
      </c>
      <c r="L4" s="17" t="s">
        <v>125</v>
      </c>
      <c r="M4" s="16">
        <f>COUNTIFS(Data!$C$2:$C$51,"&gt;="&amp;$J$4,Data!$C$2:$C$51,"&lt;"&amp;$K$4)</f>
        <v>8</v>
      </c>
      <c r="R4" s="16">
        <v>3.5399999618530273</v>
      </c>
      <c r="S4" s="16">
        <v>3.8600001335144043</v>
      </c>
      <c r="T4" s="17" t="s">
        <v>130</v>
      </c>
      <c r="U4" s="16">
        <f>COUNTIFS(Data!$D$2:$D$51,"&gt;="&amp;$R$4,Data!$D$2:$D$51,"&lt;"&amp;$S$4)</f>
        <v>8</v>
      </c>
    </row>
    <row r="5" spans="2:21" ht="15" customHeight="1" x14ac:dyDescent="0.25">
      <c r="B5" s="16">
        <v>81.199996948242188</v>
      </c>
      <c r="C5" s="16">
        <v>90.599998474121094</v>
      </c>
      <c r="D5" s="17" t="s">
        <v>121</v>
      </c>
      <c r="E5" s="16">
        <f>COUNTIFS(Data!$B$2:$B$51,"&gt;="&amp;$B$5,Data!$B$2:$B$51,"&lt;"&amp;$C$5)</f>
        <v>6</v>
      </c>
      <c r="J5" s="16">
        <v>4</v>
      </c>
      <c r="K5" s="16">
        <v>4.4000000953674316</v>
      </c>
      <c r="L5" s="17" t="s">
        <v>126</v>
      </c>
      <c r="M5" s="16">
        <f>COUNTIFS(Data!$C$2:$C$51,"&gt;="&amp;$J$5,Data!$C$2:$C$51,"&lt;"&amp;$K$5)</f>
        <v>11</v>
      </c>
      <c r="R5" s="16">
        <v>3.8600001335144043</v>
      </c>
      <c r="S5" s="16">
        <v>4.1800003051757813</v>
      </c>
      <c r="T5" s="17" t="s">
        <v>131</v>
      </c>
      <c r="U5" s="16">
        <f>COUNTIFS(Data!$D$2:$D$51,"&gt;="&amp;$R$5,Data!$D$2:$D$51,"&lt;"&amp;$S$5)</f>
        <v>10</v>
      </c>
    </row>
    <row r="6" spans="2:21" ht="15" customHeight="1" x14ac:dyDescent="0.25">
      <c r="B6" s="16">
        <v>90.599998474121094</v>
      </c>
      <c r="C6" s="16">
        <v>100</v>
      </c>
      <c r="D6" s="17" t="s">
        <v>122</v>
      </c>
      <c r="E6" s="16">
        <f>COUNTIFS(Data!$B$2:$B$51,"&gt;="&amp;$B$6,Data!$B$2:$B$51,"&lt;="&amp;$C$6)</f>
        <v>6</v>
      </c>
      <c r="J6" s="16">
        <v>4.4000000953674316</v>
      </c>
      <c r="K6" s="16">
        <v>4.8000001907348633</v>
      </c>
      <c r="L6" s="17" t="s">
        <v>127</v>
      </c>
      <c r="M6" s="16">
        <f>COUNTIFS(Data!$C$2:$C$51,"&gt;="&amp;$J$6,Data!$C$2:$C$51,"&lt;="&amp;$K$6)</f>
        <v>8</v>
      </c>
      <c r="R6" s="16">
        <v>4.1800003051757813</v>
      </c>
      <c r="S6" s="16">
        <v>4.5</v>
      </c>
      <c r="T6" s="17" t="s">
        <v>132</v>
      </c>
      <c r="U6" s="16">
        <f>COUNTIFS(Data!$D$2:$D$51,"&gt;="&amp;$R$6,Data!$D$2:$D$51,"&lt;="&amp;$S$6)</f>
        <v>6</v>
      </c>
    </row>
    <row r="17" spans="2:21" ht="15" customHeight="1" x14ac:dyDescent="0.25">
      <c r="B17" s="16">
        <v>3.1800000667572021</v>
      </c>
      <c r="C17" s="16">
        <v>3.2377779483795166</v>
      </c>
      <c r="D17" s="17" t="s">
        <v>96</v>
      </c>
      <c r="E17" s="16">
        <f>COUNTIFS(Data!$E$2:$E$51,"&gt;="&amp;$B$17,Data!$E$2:$E$51,"&lt;"&amp;$C$17)</f>
        <v>2</v>
      </c>
      <c r="J17" s="16">
        <v>630</v>
      </c>
      <c r="K17" s="16">
        <v>649.20001220703125</v>
      </c>
      <c r="L17" s="17" t="s">
        <v>104</v>
      </c>
      <c r="M17" s="16">
        <f>COUNTIFS(Data!$F$2:$F$51,"&gt;="&amp;$J$17,Data!$F$2:$F$51,"&lt;"&amp;$K$17)</f>
        <v>6</v>
      </c>
      <c r="R17" s="16">
        <v>7.5000002980232239E-2</v>
      </c>
      <c r="S17" s="16">
        <v>0.14024999737739563</v>
      </c>
      <c r="T17" s="17" t="s">
        <v>70</v>
      </c>
      <c r="U17" s="16">
        <f>COUNTIFS(Data!$G$2:$G$51,"&gt;="&amp;$R$17,Data!$G$2:$G$51,"&lt;"&amp;$S$17)</f>
        <v>3</v>
      </c>
    </row>
    <row r="18" spans="2:21" ht="15" customHeight="1" x14ac:dyDescent="0.25">
      <c r="B18" s="16">
        <v>3.2377779483795166</v>
      </c>
      <c r="C18" s="16">
        <v>3.295555591583252</v>
      </c>
      <c r="D18" s="17" t="s">
        <v>97</v>
      </c>
      <c r="E18" s="16">
        <f>COUNTIFS(Data!$E$2:$E$51,"&gt;="&amp;$B$18,Data!$E$2:$E$51,"&lt;"&amp;$C$18)</f>
        <v>2</v>
      </c>
      <c r="J18" s="16">
        <v>649.20001220703125</v>
      </c>
      <c r="K18" s="16">
        <v>668.4000244140625</v>
      </c>
      <c r="L18" s="17" t="s">
        <v>105</v>
      </c>
      <c r="M18" s="16">
        <f>COUNTIFS(Data!$F$2:$F$51,"&gt;="&amp;$J$18,Data!$F$2:$F$51,"&lt;"&amp;$K$18)</f>
        <v>11</v>
      </c>
      <c r="R18" s="16">
        <v>0.14024999737739563</v>
      </c>
      <c r="S18" s="16">
        <v>0.20550000667572021</v>
      </c>
      <c r="T18" s="17" t="s">
        <v>71</v>
      </c>
      <c r="U18" s="16">
        <f>COUNTIFS(Data!$G$2:$G$51,"&gt;="&amp;$R$18,Data!$G$2:$G$51,"&lt;"&amp;$S$18)</f>
        <v>8</v>
      </c>
    </row>
    <row r="19" spans="2:21" ht="15" customHeight="1" x14ac:dyDescent="0.25">
      <c r="B19" s="16">
        <v>3.295555591583252</v>
      </c>
      <c r="C19" s="16">
        <v>3.3533334732055664</v>
      </c>
      <c r="D19" s="17" t="s">
        <v>98</v>
      </c>
      <c r="E19" s="16">
        <f>COUNTIFS(Data!$E$2:$E$51,"&gt;="&amp;$B$19,Data!$E$2:$E$51,"&lt;"&amp;$C$19)</f>
        <v>15</v>
      </c>
      <c r="J19" s="16">
        <v>668.4000244140625</v>
      </c>
      <c r="K19" s="16">
        <v>687.5999755859375</v>
      </c>
      <c r="L19" s="17" t="s">
        <v>106</v>
      </c>
      <c r="M19" s="16">
        <f>COUNTIFS(Data!$F$2:$F$51,"&gt;="&amp;$J$19,Data!$F$2:$F$51,"&lt;"&amp;$K$19)</f>
        <v>14</v>
      </c>
      <c r="R19" s="16">
        <v>0.20550000667572021</v>
      </c>
      <c r="S19" s="16">
        <v>0.2707500159740448</v>
      </c>
      <c r="T19" s="17" t="s">
        <v>72</v>
      </c>
      <c r="U19" s="16">
        <f>COUNTIFS(Data!$G$2:$G$51,"&gt;="&amp;$R$19,Data!$G$2:$G$51,"&lt;"&amp;$S$19)</f>
        <v>9</v>
      </c>
    </row>
    <row r="20" spans="2:21" ht="15" customHeight="1" x14ac:dyDescent="0.25">
      <c r="B20" s="16">
        <v>3.3533334732055664</v>
      </c>
      <c r="C20" s="16">
        <v>3.4111111164093018</v>
      </c>
      <c r="D20" s="17" t="s">
        <v>99</v>
      </c>
      <c r="E20" s="16">
        <f>COUNTIFS(Data!$E$2:$E$51,"&gt;="&amp;$B$20,Data!$E$2:$E$51,"&lt;"&amp;$C$20)</f>
        <v>14</v>
      </c>
      <c r="J20" s="16">
        <v>687.5999755859375</v>
      </c>
      <c r="K20" s="16">
        <v>706.79998779296875</v>
      </c>
      <c r="L20" s="17" t="s">
        <v>107</v>
      </c>
      <c r="M20" s="16">
        <f>COUNTIFS(Data!$F$2:$F$51,"&gt;="&amp;$J$20,Data!$F$2:$F$51,"&lt;"&amp;$K$20)</f>
        <v>7</v>
      </c>
      <c r="R20" s="16">
        <v>0.2707500159740448</v>
      </c>
      <c r="S20" s="16">
        <v>0.33600002527236938</v>
      </c>
      <c r="T20" s="17" t="s">
        <v>73</v>
      </c>
      <c r="U20" s="16">
        <f>COUNTIFS(Data!$G$2:$G$51,"&gt;="&amp;$R$20,Data!$G$2:$G$51,"&lt;"&amp;$S$20)</f>
        <v>17</v>
      </c>
    </row>
    <row r="21" spans="2:21" ht="15" customHeight="1" x14ac:dyDescent="0.25">
      <c r="B21" s="16">
        <v>3.4111111164093018</v>
      </c>
      <c r="C21" s="16">
        <v>3.4688889980316162</v>
      </c>
      <c r="D21" s="17" t="s">
        <v>100</v>
      </c>
      <c r="E21" s="16">
        <f>COUNTIFS(Data!$E$2:$E$51,"&gt;="&amp;$B$21,Data!$E$2:$E$51,"&lt;"&amp;$C$21)</f>
        <v>4</v>
      </c>
      <c r="J21" s="16">
        <v>706.79998779296875</v>
      </c>
      <c r="K21" s="16">
        <v>726</v>
      </c>
      <c r="L21" s="17" t="s">
        <v>108</v>
      </c>
      <c r="M21" s="16">
        <f>COUNTIFS(Data!$F$2:$F$51,"&gt;="&amp;$J$21,Data!$F$2:$F$51,"&lt;="&amp;$K$21)</f>
        <v>12</v>
      </c>
      <c r="R21" s="16">
        <v>0.33600002527236938</v>
      </c>
      <c r="S21" s="16">
        <v>0.40125000476837158</v>
      </c>
      <c r="T21" s="17" t="s">
        <v>74</v>
      </c>
      <c r="U21" s="16">
        <f>COUNTIFS(Data!$G$2:$G$51,"&gt;="&amp;$R$21,Data!$G$2:$G$51,"&lt;"&amp;$S$21)</f>
        <v>9</v>
      </c>
    </row>
    <row r="22" spans="2:21" ht="15" customHeight="1" x14ac:dyDescent="0.25">
      <c r="B22" s="16">
        <v>3.4688889980316162</v>
      </c>
      <c r="C22" s="16">
        <v>3.5266666412353516</v>
      </c>
      <c r="D22" s="17" t="s">
        <v>101</v>
      </c>
      <c r="E22" s="16">
        <f>COUNTIFS(Data!$E$2:$E$51,"&gt;="&amp;$B$22,Data!$E$2:$E$51,"&lt;"&amp;$C$22)</f>
        <v>7</v>
      </c>
      <c r="R22" s="16">
        <v>0.40125000476837158</v>
      </c>
      <c r="S22" s="16">
        <v>0.46650001406669617</v>
      </c>
      <c r="T22" s="17" t="s">
        <v>75</v>
      </c>
      <c r="U22" s="16">
        <f>COUNTIFS(Data!$G$2:$G$51,"&gt;="&amp;$R$22,Data!$G$2:$G$51,"&lt;"&amp;$S$22)</f>
        <v>0</v>
      </c>
    </row>
    <row r="23" spans="2:21" ht="15" customHeight="1" x14ac:dyDescent="0.25">
      <c r="B23" s="16">
        <v>3.5266666412353516</v>
      </c>
      <c r="C23" s="16">
        <v>3.584444522857666</v>
      </c>
      <c r="D23" s="17" t="s">
        <v>102</v>
      </c>
      <c r="E23" s="16">
        <f>COUNTIFS(Data!$E$2:$E$51,"&gt;="&amp;$B$23,Data!$E$2:$E$51,"&lt;"&amp;$C$23)</f>
        <v>2</v>
      </c>
      <c r="R23" s="16">
        <v>0.46650001406669617</v>
      </c>
      <c r="S23" s="16">
        <v>0.53175002336502075</v>
      </c>
      <c r="T23" s="17" t="s">
        <v>76</v>
      </c>
      <c r="U23" s="16">
        <f>COUNTIFS(Data!$G$2:$G$51,"&gt;="&amp;$R$23,Data!$G$2:$G$51,"&lt;"&amp;$S$23)</f>
        <v>1</v>
      </c>
    </row>
    <row r="24" spans="2:21" ht="15" customHeight="1" x14ac:dyDescent="0.25">
      <c r="B24" s="16">
        <v>3.584444522857666</v>
      </c>
      <c r="C24" s="16">
        <v>3.6422224044799805</v>
      </c>
      <c r="D24" s="17" t="s">
        <v>103</v>
      </c>
      <c r="E24" s="16">
        <f>COUNTIFS(Data!$E$2:$E$51,"&gt;="&amp;$B$24,Data!$E$2:$E$51,"&lt;"&amp;$C$24)</f>
        <v>1</v>
      </c>
      <c r="R24" s="16">
        <v>0.53175002336502075</v>
      </c>
      <c r="S24" s="16">
        <v>0.59700000286102295</v>
      </c>
      <c r="T24" s="17" t="s">
        <v>77</v>
      </c>
      <c r="U24" s="16">
        <f>COUNTIFS(Data!$G$2:$G$51,"&gt;="&amp;$R$24,Data!$G$2:$G$51,"&lt;="&amp;$S$24)</f>
        <v>2</v>
      </c>
    </row>
    <row r="25" spans="2:21" ht="15" customHeight="1" x14ac:dyDescent="0.25">
      <c r="B25" s="16">
        <v>3.6422224044799805</v>
      </c>
      <c r="C25" s="16">
        <v>3.7000000476837158</v>
      </c>
      <c r="D25" s="17" t="s">
        <v>69</v>
      </c>
      <c r="E25" s="16">
        <f>COUNTIFS(Data!$E$2:$E$51,"&gt;="&amp;$B$25,Data!$E$2:$E$51,"&lt;="&amp;$C$25)</f>
        <v>2</v>
      </c>
    </row>
    <row r="32" spans="2:21" ht="15" customHeight="1" x14ac:dyDescent="0.25">
      <c r="B32" s="16">
        <v>67011</v>
      </c>
      <c r="C32" s="16">
        <v>79886</v>
      </c>
      <c r="D32" s="17" t="s">
        <v>78</v>
      </c>
      <c r="E32" s="16">
        <f>COUNTIFS(Data!$H$2:$H$51,"&gt;="&amp;$B$32,Data!$H$2:$H$51,"&lt;"&amp;$C$32)</f>
        <v>1</v>
      </c>
      <c r="J32" s="16">
        <v>0.60900002717971802</v>
      </c>
      <c r="K32" s="16">
        <v>0.64577782154083252</v>
      </c>
      <c r="L32" s="17" t="s">
        <v>133</v>
      </c>
      <c r="M32" s="16">
        <f>COUNTIFS(Data!$I$2:$I$51,"&gt;="&amp;$J$32,Data!$I$2:$I$51,"&lt;"&amp;$K$32)</f>
        <v>0</v>
      </c>
      <c r="R32" s="16">
        <v>0.83300000429153442</v>
      </c>
      <c r="S32" s="16">
        <v>0.85387498140335083</v>
      </c>
      <c r="T32" s="17" t="s">
        <v>142</v>
      </c>
      <c r="U32" s="16">
        <f>COUNTIFS(Data!$J$2:$J$51,"&gt;="&amp;$R$32,Data!$J$2:$J$51,"&lt;"&amp;$S$32)</f>
        <v>2</v>
      </c>
    </row>
    <row r="33" spans="2:21" ht="15" customHeight="1" x14ac:dyDescent="0.25">
      <c r="B33" s="16">
        <v>79886</v>
      </c>
      <c r="C33" s="16">
        <v>92761</v>
      </c>
      <c r="D33" s="17" t="s">
        <v>79</v>
      </c>
      <c r="E33" s="16">
        <f>COUNTIFS(Data!$H$2:$H$51,"&gt;="&amp;$B$33,Data!$H$2:$H$51,"&lt;"&amp;$C$33)</f>
        <v>3</v>
      </c>
      <c r="J33" s="16">
        <v>0.64577782154083252</v>
      </c>
      <c r="K33" s="16">
        <v>0.68255555629730225</v>
      </c>
      <c r="L33" s="17" t="s">
        <v>134</v>
      </c>
      <c r="M33" s="16">
        <f>COUNTIFS(Data!$I$2:$I$51,"&gt;="&amp;$J$33,Data!$I$2:$I$51,"&lt;"&amp;$K$33)</f>
        <v>1</v>
      </c>
      <c r="R33" s="16">
        <v>0.85387498140335083</v>
      </c>
      <c r="S33" s="16">
        <v>0.87475001811981201</v>
      </c>
      <c r="T33" s="17" t="s">
        <v>143</v>
      </c>
      <c r="U33" s="16">
        <f>COUNTIFS(Data!$J$2:$J$51,"&gt;="&amp;$R$33,Data!$J$2:$J$51,"&lt;"&amp;$S$33)</f>
        <v>4</v>
      </c>
    </row>
    <row r="34" spans="2:21" ht="15" customHeight="1" x14ac:dyDescent="0.25">
      <c r="B34" s="16">
        <v>92761</v>
      </c>
      <c r="C34" s="16">
        <v>105636</v>
      </c>
      <c r="D34" s="17" t="s">
        <v>80</v>
      </c>
      <c r="E34" s="16">
        <f>COUNTIFS(Data!$H$2:$H$51,"&gt;="&amp;$B$34,Data!$H$2:$H$51,"&lt;"&amp;$C$34)</f>
        <v>23</v>
      </c>
      <c r="J34" s="16">
        <v>0.68255555629730225</v>
      </c>
      <c r="K34" s="16">
        <v>0.71933335065841675</v>
      </c>
      <c r="L34" s="17" t="s">
        <v>135</v>
      </c>
      <c r="M34" s="16">
        <f>COUNTIFS(Data!$I$2:$I$51,"&gt;="&amp;$J$34,Data!$I$2:$I$51,"&lt;"&amp;$K$34)</f>
        <v>2</v>
      </c>
      <c r="R34" s="16">
        <v>0.87475001811981201</v>
      </c>
      <c r="S34" s="16">
        <v>0.89562499523162842</v>
      </c>
      <c r="T34" s="17" t="s">
        <v>144</v>
      </c>
      <c r="U34" s="16">
        <f>COUNTIFS(Data!$J$2:$J$51,"&gt;="&amp;$R$34,Data!$J$2:$J$51,"&lt;"&amp;$S$34)</f>
        <v>6</v>
      </c>
    </row>
    <row r="35" spans="2:21" ht="15" customHeight="1" x14ac:dyDescent="0.25">
      <c r="B35" s="16">
        <v>105636</v>
      </c>
      <c r="C35" s="16">
        <v>118511</v>
      </c>
      <c r="D35" s="17" t="s">
        <v>81</v>
      </c>
      <c r="E35" s="16">
        <f>COUNTIFS(Data!$H$2:$H$51,"&gt;="&amp;$B$35,Data!$H$2:$H$51,"&lt;"&amp;$C$35)</f>
        <v>8</v>
      </c>
      <c r="J35" s="16">
        <v>0.71933335065841675</v>
      </c>
      <c r="K35" s="16">
        <v>0.75611114501953125</v>
      </c>
      <c r="L35" s="17" t="s">
        <v>136</v>
      </c>
      <c r="M35" s="16">
        <f>COUNTIFS(Data!$I$2:$I$51,"&gt;="&amp;$J$35,Data!$I$2:$I$51,"&lt;"&amp;$K$35)</f>
        <v>6</v>
      </c>
      <c r="R35" s="16">
        <v>0.89562499523162842</v>
      </c>
      <c r="S35" s="16">
        <v>0.91649997234344482</v>
      </c>
      <c r="T35" s="17" t="s">
        <v>145</v>
      </c>
      <c r="U35" s="16">
        <f>COUNTIFS(Data!$J$2:$J$51,"&gt;="&amp;$R$35,Data!$J$2:$J$51,"&lt;"&amp;$S$35)</f>
        <v>13</v>
      </c>
    </row>
    <row r="36" spans="2:21" ht="15" customHeight="1" x14ac:dyDescent="0.25">
      <c r="B36" s="16">
        <v>118511</v>
      </c>
      <c r="C36" s="16">
        <v>131386</v>
      </c>
      <c r="D36" s="17" t="s">
        <v>82</v>
      </c>
      <c r="E36" s="16">
        <f>COUNTIFS(Data!$H$2:$H$51,"&gt;="&amp;$B$36,Data!$H$2:$H$51,"&lt;"&amp;$C$36)</f>
        <v>11</v>
      </c>
      <c r="J36" s="16">
        <v>0.75611114501953125</v>
      </c>
      <c r="K36" s="16">
        <v>0.79288887977600098</v>
      </c>
      <c r="L36" s="17" t="s">
        <v>137</v>
      </c>
      <c r="M36" s="16">
        <f>COUNTIFS(Data!$I$2:$I$51,"&gt;="&amp;$J$36,Data!$I$2:$I$51,"&lt;"&amp;$K$36)</f>
        <v>12</v>
      </c>
      <c r="R36" s="16">
        <v>0.91649997234344482</v>
      </c>
      <c r="S36" s="16">
        <v>0.93737500905990601</v>
      </c>
      <c r="T36" s="17" t="s">
        <v>146</v>
      </c>
      <c r="U36" s="16">
        <f>COUNTIFS(Data!$J$2:$J$51,"&gt;="&amp;$R$36,Data!$J$2:$J$51,"&lt;"&amp;$S$36)</f>
        <v>12</v>
      </c>
    </row>
    <row r="37" spans="2:21" ht="15" customHeight="1" x14ac:dyDescent="0.25">
      <c r="B37" s="16">
        <v>131386</v>
      </c>
      <c r="C37" s="16">
        <v>144261</v>
      </c>
      <c r="D37" s="17" t="s">
        <v>83</v>
      </c>
      <c r="E37" s="16">
        <f>COUNTIFS(Data!$H$2:$H$51,"&gt;="&amp;$B$37,Data!$H$2:$H$51,"&lt;="&amp;$C$37)</f>
        <v>4</v>
      </c>
      <c r="J37" s="16">
        <v>0.79288887977600098</v>
      </c>
      <c r="K37" s="16">
        <v>0.82966667413711548</v>
      </c>
      <c r="L37" s="17" t="s">
        <v>138</v>
      </c>
      <c r="M37" s="16">
        <f>COUNTIFS(Data!$I$2:$I$51,"&gt;="&amp;$J$37,Data!$I$2:$I$51,"&lt;"&amp;$K$37)</f>
        <v>14</v>
      </c>
      <c r="R37" s="16">
        <v>0.93737500905990601</v>
      </c>
      <c r="S37" s="16">
        <v>0.95824998617172241</v>
      </c>
      <c r="T37" s="17" t="s">
        <v>147</v>
      </c>
      <c r="U37" s="16">
        <f>COUNTIFS(Data!$J$2:$J$51,"&gt;="&amp;$R$37,Data!$J$2:$J$51,"&lt;"&amp;$S$37)</f>
        <v>6</v>
      </c>
    </row>
    <row r="38" spans="2:21" ht="15" customHeight="1" x14ac:dyDescent="0.25">
      <c r="J38" s="16">
        <v>0.82966667413711548</v>
      </c>
      <c r="K38" s="16">
        <v>0.86644446849822998</v>
      </c>
      <c r="L38" s="17" t="s">
        <v>139</v>
      </c>
      <c r="M38" s="16">
        <f>COUNTIFS(Data!$I$2:$I$51,"&gt;="&amp;$J$38,Data!$I$2:$I$51,"&lt;"&amp;$K$38)</f>
        <v>7</v>
      </c>
      <c r="R38" s="16">
        <v>0.95824998617172241</v>
      </c>
      <c r="S38" s="16">
        <v>0.97912502288818359</v>
      </c>
      <c r="T38" s="17" t="s">
        <v>148</v>
      </c>
      <c r="U38" s="16">
        <f>COUNTIFS(Data!$J$2:$J$51,"&gt;="&amp;$R$38,Data!$J$2:$J$51,"&lt;"&amp;$S$38)</f>
        <v>3</v>
      </c>
    </row>
    <row r="39" spans="2:21" ht="15" customHeight="1" x14ac:dyDescent="0.25">
      <c r="J39" s="16">
        <v>0.86644446849822998</v>
      </c>
      <c r="K39" s="16">
        <v>0.90322220325469971</v>
      </c>
      <c r="L39" s="17" t="s">
        <v>140</v>
      </c>
      <c r="M39" s="16">
        <f>COUNTIFS(Data!$I$2:$I$51,"&gt;="&amp;$J$39,Data!$I$2:$I$51,"&lt;"&amp;$K$39)</f>
        <v>4</v>
      </c>
      <c r="R39" s="16">
        <v>0.97912502288818359</v>
      </c>
      <c r="S39" s="16">
        <v>1</v>
      </c>
      <c r="T39" s="17" t="s">
        <v>149</v>
      </c>
      <c r="U39" s="16">
        <f>COUNTIFS(Data!$J$2:$J$51,"&gt;="&amp;$R$39,Data!$J$2:$J$51,"&lt;="&amp;$S$39)</f>
        <v>3</v>
      </c>
    </row>
    <row r="40" spans="2:21" ht="15" customHeight="1" x14ac:dyDescent="0.25">
      <c r="J40" s="16">
        <v>0.90322220325469971</v>
      </c>
      <c r="K40" s="16">
        <v>0.93999999761581421</v>
      </c>
      <c r="L40" s="17" t="s">
        <v>141</v>
      </c>
      <c r="M40" s="16">
        <f>COUNTIFS(Data!$I$2:$I$51,"&gt;="&amp;$J$40,Data!$I$2:$I$51,"&lt;="&amp;$K$40)</f>
        <v>2</v>
      </c>
    </row>
    <row r="47" spans="2:21" ht="15" customHeight="1" x14ac:dyDescent="0.25">
      <c r="B47" s="16">
        <v>9240</v>
      </c>
      <c r="C47" s="16">
        <v>13995.333984375</v>
      </c>
      <c r="D47" s="17" t="s">
        <v>84</v>
      </c>
      <c r="E47" s="16">
        <f>COUNTIFS(Data!$K$2:$K$51,"&gt;="&amp;$B$47,Data!$K$2:$K$51,"&lt;"&amp;$C$47)</f>
        <v>1</v>
      </c>
      <c r="J47" s="16">
        <v>83</v>
      </c>
      <c r="K47" s="16">
        <v>273.88888549804688</v>
      </c>
      <c r="L47" s="17" t="s">
        <v>109</v>
      </c>
      <c r="M47" s="16">
        <f>COUNTIFS(Data!$L$2:$L$51,"&gt;="&amp;$J$47,Data!$L$2:$L$51,"&lt;"&amp;$K$47)</f>
        <v>18</v>
      </c>
    </row>
    <row r="48" spans="2:21" ht="15" customHeight="1" x14ac:dyDescent="0.25">
      <c r="B48" s="16">
        <v>13995.333984375</v>
      </c>
      <c r="C48" s="16">
        <v>18750.66796875</v>
      </c>
      <c r="D48" s="17" t="s">
        <v>85</v>
      </c>
      <c r="E48" s="16">
        <f>COUNTIFS(Data!$K$2:$K$51,"&gt;="&amp;$B$48,Data!$K$2:$K$51,"&lt;"&amp;$C$48)</f>
        <v>0</v>
      </c>
      <c r="J48" s="16">
        <v>273.88888549804688</v>
      </c>
      <c r="K48" s="16">
        <v>464.77777099609375</v>
      </c>
      <c r="L48" s="17" t="s">
        <v>110</v>
      </c>
      <c r="M48" s="16">
        <f>COUNTIFS(Data!$L$2:$L$51,"&gt;="&amp;$J$48,Data!$L$2:$L$51,"&lt;"&amp;$K$48)</f>
        <v>13</v>
      </c>
    </row>
    <row r="49" spans="2:13" ht="15" customHeight="1" x14ac:dyDescent="0.25">
      <c r="B49" s="16">
        <v>18750.66796875</v>
      </c>
      <c r="C49" s="16">
        <v>23506</v>
      </c>
      <c r="D49" s="17" t="s">
        <v>86</v>
      </c>
      <c r="E49" s="16">
        <f>COUNTIFS(Data!$K$2:$K$51,"&gt;="&amp;$B$49,Data!$K$2:$K$51,"&lt;"&amp;$C$49)</f>
        <v>0</v>
      </c>
      <c r="J49" s="16">
        <v>464.77777099609375</v>
      </c>
      <c r="K49" s="16">
        <v>655.6666259765625</v>
      </c>
      <c r="L49" s="17" t="s">
        <v>111</v>
      </c>
      <c r="M49" s="16">
        <f>COUNTIFS(Data!$L$2:$L$51,"&gt;="&amp;$J$49,Data!$L$2:$L$51,"&lt;"&amp;$K$49)</f>
        <v>8</v>
      </c>
    </row>
    <row r="50" spans="2:13" ht="15" customHeight="1" x14ac:dyDescent="0.25">
      <c r="B50" s="16">
        <v>23506</v>
      </c>
      <c r="C50" s="16">
        <v>28261.333984375</v>
      </c>
      <c r="D50" s="17" t="s">
        <v>87</v>
      </c>
      <c r="E50" s="16">
        <f>COUNTIFS(Data!$K$2:$K$51,"&gt;="&amp;$B$50,Data!$K$2:$K$51,"&lt;"&amp;$C$50)</f>
        <v>4</v>
      </c>
      <c r="J50" s="16">
        <v>655.6666259765625</v>
      </c>
      <c r="K50" s="16">
        <v>846.5555419921875</v>
      </c>
      <c r="L50" s="17" t="s">
        <v>112</v>
      </c>
      <c r="M50" s="16">
        <f>COUNTIFS(Data!$L$2:$L$51,"&gt;="&amp;$J$50,Data!$L$2:$L$51,"&lt;"&amp;$K$50)</f>
        <v>5</v>
      </c>
    </row>
    <row r="51" spans="2:13" ht="15" customHeight="1" x14ac:dyDescent="0.25">
      <c r="B51" s="16">
        <v>28261.333984375</v>
      </c>
      <c r="C51" s="16">
        <v>33016.66796875</v>
      </c>
      <c r="D51" s="17" t="s">
        <v>88</v>
      </c>
      <c r="E51" s="16">
        <f>COUNTIFS(Data!$K$2:$K$51,"&gt;="&amp;$B$51,Data!$K$2:$K$51,"&lt;"&amp;$C$51)</f>
        <v>6</v>
      </c>
      <c r="J51" s="16">
        <v>846.5555419921875</v>
      </c>
      <c r="K51" s="16">
        <v>1037.4444580078125</v>
      </c>
      <c r="L51" s="17" t="s">
        <v>113</v>
      </c>
      <c r="M51" s="16">
        <f>COUNTIFS(Data!$L$2:$L$51,"&gt;="&amp;$J$51,Data!$L$2:$L$51,"&lt;"&amp;$K$51)</f>
        <v>1</v>
      </c>
    </row>
    <row r="52" spans="2:13" ht="15" customHeight="1" x14ac:dyDescent="0.25">
      <c r="B52" s="16">
        <v>33016.66796875</v>
      </c>
      <c r="C52" s="16">
        <v>37772</v>
      </c>
      <c r="D52" s="17" t="s">
        <v>89</v>
      </c>
      <c r="E52" s="16">
        <f>COUNTIFS(Data!$K$2:$K$51,"&gt;="&amp;$B$52,Data!$K$2:$K$51,"&lt;"&amp;$C$52)</f>
        <v>5</v>
      </c>
      <c r="J52" s="16">
        <v>1037.4444580078125</v>
      </c>
      <c r="K52" s="16">
        <v>1228.333251953125</v>
      </c>
      <c r="L52" s="17" t="s">
        <v>114</v>
      </c>
      <c r="M52" s="16">
        <f>COUNTIFS(Data!$L$2:$L$51,"&gt;="&amp;$J$52,Data!$L$2:$L$51,"&lt;"&amp;$K$52)</f>
        <v>1</v>
      </c>
    </row>
    <row r="53" spans="2:13" ht="15" customHeight="1" x14ac:dyDescent="0.25">
      <c r="B53" s="16">
        <v>37772</v>
      </c>
      <c r="C53" s="16">
        <v>42527.3359375</v>
      </c>
      <c r="D53" s="17" t="s">
        <v>90</v>
      </c>
      <c r="E53" s="16">
        <f>COUNTIFS(Data!$K$2:$K$51,"&gt;="&amp;$B$53,Data!$K$2:$K$51,"&lt;"&amp;$C$53)</f>
        <v>16</v>
      </c>
      <c r="J53" s="16">
        <v>1228.333251953125</v>
      </c>
      <c r="K53" s="16">
        <v>1419.22216796875</v>
      </c>
      <c r="L53" s="17" t="s">
        <v>115</v>
      </c>
      <c r="M53" s="16">
        <f>COUNTIFS(Data!$L$2:$L$51,"&gt;="&amp;$J$53,Data!$L$2:$L$51,"&lt;"&amp;$K$53)</f>
        <v>2</v>
      </c>
    </row>
    <row r="54" spans="2:13" ht="15" customHeight="1" x14ac:dyDescent="0.25">
      <c r="B54" s="16">
        <v>42527.3359375</v>
      </c>
      <c r="C54" s="16">
        <v>47282.66796875</v>
      </c>
      <c r="D54" s="17" t="s">
        <v>91</v>
      </c>
      <c r="E54" s="16">
        <f>COUNTIFS(Data!$K$2:$K$51,"&gt;="&amp;$B$54,Data!$K$2:$K$51,"&lt;"&amp;$C$54)</f>
        <v>10</v>
      </c>
      <c r="J54" s="16">
        <v>1419.22216796875</v>
      </c>
      <c r="K54" s="16">
        <v>1610.111083984375</v>
      </c>
      <c r="L54" s="17" t="s">
        <v>116</v>
      </c>
      <c r="M54" s="16">
        <f>COUNTIFS(Data!$L$2:$L$51,"&gt;="&amp;$J$54,Data!$L$2:$L$51,"&lt;"&amp;$K$54)</f>
        <v>0</v>
      </c>
    </row>
    <row r="55" spans="2:13" ht="15" customHeight="1" x14ac:dyDescent="0.25">
      <c r="B55" s="16">
        <v>47282.66796875</v>
      </c>
      <c r="C55" s="16">
        <v>52038</v>
      </c>
      <c r="D55" s="17" t="s">
        <v>92</v>
      </c>
      <c r="E55" s="16">
        <f>COUNTIFS(Data!$K$2:$K$51,"&gt;="&amp;$B$55,Data!$K$2:$K$51,"&lt;"&amp;$C$55)</f>
        <v>6</v>
      </c>
      <c r="J55" s="16">
        <v>1610.111083984375</v>
      </c>
      <c r="K55" s="16">
        <v>1801</v>
      </c>
      <c r="L55" s="17" t="s">
        <v>117</v>
      </c>
      <c r="M55" s="16">
        <f>COUNTIFS(Data!$L$2:$L$51,"&gt;="&amp;$J$55,Data!$L$2:$L$51,"&lt;="&amp;$K$55)</f>
        <v>2</v>
      </c>
    </row>
    <row r="56" spans="2:13" ht="15" customHeight="1" x14ac:dyDescent="0.25">
      <c r="B56" s="16">
        <v>52038</v>
      </c>
      <c r="C56" s="16">
        <v>56793.3359375</v>
      </c>
      <c r="D56" s="17" t="s">
        <v>93</v>
      </c>
      <c r="E56" s="16">
        <f>COUNTIFS(Data!$K$2:$K$51,"&gt;="&amp;$B$56,Data!$K$2:$K$51,"&lt;"&amp;$C$56)</f>
        <v>1</v>
      </c>
    </row>
    <row r="57" spans="2:13" ht="15" customHeight="1" x14ac:dyDescent="0.25">
      <c r="B57" s="16">
        <v>56793.3359375</v>
      </c>
      <c r="C57" s="16">
        <v>61548.66796875</v>
      </c>
      <c r="D57" s="17" t="s">
        <v>94</v>
      </c>
      <c r="E57" s="16">
        <f>COUNTIFS(Data!$K$2:$K$51,"&gt;="&amp;$B$57,Data!$K$2:$K$51,"&lt;"&amp;$C$57)</f>
        <v>0</v>
      </c>
    </row>
    <row r="58" spans="2:13" ht="15" customHeight="1" x14ac:dyDescent="0.25">
      <c r="B58" s="16">
        <v>61548.66796875</v>
      </c>
      <c r="C58" s="16">
        <v>66304</v>
      </c>
      <c r="D58" s="17" t="s">
        <v>95</v>
      </c>
      <c r="E58" s="16">
        <f>COUNTIFS(Data!$K$2:$K$51,"&gt;="&amp;$B$58,Data!$K$2:$K$51,"&lt;="&amp;$C$58)</f>
        <v>1</v>
      </c>
    </row>
  </sheetData>
  <sortState ref="A59:A107">
    <sortCondition ref="A59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Data_Hist1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cp:lastPrinted>2010-01-05T03:24:51Z</cp:lastPrinted>
  <dcterms:created xsi:type="dcterms:W3CDTF">2007-05-15T19:02:14Z</dcterms:created>
  <dcterms:modified xsi:type="dcterms:W3CDTF">2018-04-25T14:04:47Z</dcterms:modified>
</cp:coreProperties>
</file>